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36-5\36-5Themen\Energiekonzept\2. Gebäude Wohnen\Förderprogramme\Plusenergieprogramm\1_Förderrichtlinie\"/>
    </mc:Choice>
  </mc:AlternateContent>
  <bookViews>
    <workbookView xWindow="0" yWindow="0" windowWidth="25200" windowHeight="11868"/>
  </bookViews>
  <sheets>
    <sheet name="Titelblatt" sheetId="8" r:id="rId1"/>
    <sheet name="WG" sheetId="1" r:id="rId2"/>
    <sheet name="NWG" sheetId="7" r:id="rId3"/>
    <sheet name="Hintergunddateien" sheetId="5" state="hidden" r:id="rId4"/>
  </sheets>
  <definedNames>
    <definedName name="_xlnm.Print_Area" localSheetId="2">NWG!$A$1:$C$60</definedName>
    <definedName name="_xlnm.Print_Area" localSheetId="1">WG!$A$1:$C$61</definedName>
    <definedName name="Print_Area" localSheetId="3">Hintergunddateien!$A$1:$E$50</definedName>
    <definedName name="Print_Area" localSheetId="2">NWG!$A$7:$C$60</definedName>
    <definedName name="Print_Area" localSheetId="0">Titelblatt!$B$2:$D$8</definedName>
    <definedName name="Print_Area" localSheetId="1">WG!$A$7:$C$61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2" i="7" l="1"/>
  <c r="B50" i="7" l="1"/>
  <c r="B48" i="7"/>
  <c r="B46" i="7"/>
  <c r="B47" i="1"/>
  <c r="B51" i="1"/>
  <c r="B49" i="1"/>
  <c r="B30" i="1"/>
  <c r="B34" i="1"/>
  <c r="B32" i="1"/>
  <c r="B33" i="7"/>
  <c r="B29" i="7"/>
  <c r="B31" i="7"/>
  <c r="B54" i="7"/>
  <c r="B55" i="7" s="1"/>
  <c r="B60" i="7" s="1"/>
  <c r="B41" i="7"/>
  <c r="B58" i="7"/>
  <c r="B53" i="7"/>
  <c r="B51" i="7"/>
  <c r="B47" i="7"/>
  <c r="B37" i="7"/>
  <c r="B38" i="7" s="1"/>
  <c r="B43" i="7" s="1"/>
  <c r="B36" i="7"/>
  <c r="B34" i="7"/>
  <c r="B30" i="7"/>
  <c r="B23" i="7"/>
  <c r="B59" i="1"/>
  <c r="B54" i="1"/>
  <c r="B52" i="1"/>
  <c r="B48" i="1"/>
  <c r="B32" i="7"/>
  <c r="B49" i="7"/>
  <c r="B35" i="1"/>
  <c r="B31" i="1"/>
  <c r="B37" i="1"/>
  <c r="B42" i="1"/>
  <c r="B50" i="1"/>
  <c r="B38" i="1"/>
  <c r="B33" i="1"/>
  <c r="B55" i="1"/>
  <c r="B56" i="1"/>
  <c r="B24" i="1"/>
  <c r="B39" i="1"/>
  <c r="B44" i="1"/>
  <c r="B61" i="1"/>
</calcChain>
</file>

<file path=xl/sharedStrings.xml><?xml version="1.0" encoding="utf-8"?>
<sst xmlns="http://schemas.openxmlformats.org/spreadsheetml/2006/main" count="326" uniqueCount="157">
  <si>
    <t>kWh/a</t>
  </si>
  <si>
    <t>m²</t>
  </si>
  <si>
    <t>Gebäudekategorie</t>
  </si>
  <si>
    <t>kWh/m²a</t>
  </si>
  <si>
    <t>Bibliothek</t>
  </si>
  <si>
    <t>Nutzerstrombedarf</t>
  </si>
  <si>
    <t>Anmerkungen</t>
  </si>
  <si>
    <t>Endenergiebedarf</t>
  </si>
  <si>
    <t>Primärenergiebedarf</t>
  </si>
  <si>
    <t>Plusenergienachweis für Wohngebäude</t>
  </si>
  <si>
    <t>Bezugsfläche Energieausweis</t>
  </si>
  <si>
    <t>Nettogrundfläche nach Energieausweis</t>
  </si>
  <si>
    <t>Überwiegende Raumnutzung</t>
  </si>
  <si>
    <t>Nutzerstrom: Strombedarf, der im Energieausweis nicht berücksichtigt wird, z. B. für EDV und Maschinen</t>
  </si>
  <si>
    <t>Serverraum</t>
  </si>
  <si>
    <t>Kühlraum</t>
  </si>
  <si>
    <t>Wasch- und Trockenraum</t>
  </si>
  <si>
    <t>Parkhaus</t>
  </si>
  <si>
    <t>Garderobe, Dusche</t>
  </si>
  <si>
    <t>WC, Bad, Dusche</t>
  </si>
  <si>
    <t>Küche, Teeküche</t>
  </si>
  <si>
    <t>Nebenraum</t>
  </si>
  <si>
    <t>Treppenhaus</t>
  </si>
  <si>
    <t>Verkehrsfläche 24 h</t>
  </si>
  <si>
    <t>Verkehrsfläche</t>
  </si>
  <si>
    <t>Schwimmhalle</t>
  </si>
  <si>
    <t>Fitnessraum</t>
  </si>
  <si>
    <t>Turnhalle</t>
  </si>
  <si>
    <t>Lagerhalle</t>
  </si>
  <si>
    <t>Laborraum</t>
  </si>
  <si>
    <t>Produktion (feine Arbeit)</t>
  </si>
  <si>
    <t>Produktion (grobe Arbeit)</t>
  </si>
  <si>
    <t>Behandlungsraum</t>
  </si>
  <si>
    <t>Stationszimmer</t>
  </si>
  <si>
    <t>Bettenzimmer</t>
  </si>
  <si>
    <t>Ausstellungshalle</t>
  </si>
  <si>
    <t>Mehrzweckhalle</t>
  </si>
  <si>
    <t>Vorstellungsraum</t>
  </si>
  <si>
    <t>Küche zu Selbstbedienungsrestaurant</t>
  </si>
  <si>
    <t>Küche zu Restaurant</t>
  </si>
  <si>
    <t>Selbstbedienungsrestaurant</t>
  </si>
  <si>
    <t>Restaurant</t>
  </si>
  <si>
    <t>Verkauf Möbel, Bau, Garten</t>
  </si>
  <si>
    <t>Fachgeschäft</t>
  </si>
  <si>
    <t>Lebensmittelverkauf</t>
  </si>
  <si>
    <t>Schulfachraum</t>
  </si>
  <si>
    <t>Hörsaal</t>
  </si>
  <si>
    <t>Lehrerzimmer</t>
  </si>
  <si>
    <t>Schulzimmer</t>
  </si>
  <si>
    <t>Schalterhalle, Empfang</t>
  </si>
  <si>
    <t>Sitzungszimmer</t>
  </si>
  <si>
    <t>Großraumbüro</t>
  </si>
  <si>
    <t>Einzel-, Gruppenbüro</t>
  </si>
  <si>
    <t>Empfang, Lobby</t>
  </si>
  <si>
    <t>Hotelzimmer</t>
  </si>
  <si>
    <t>Wohnen EFH</t>
  </si>
  <si>
    <t>Wohnen MFH</t>
  </si>
  <si>
    <t>SIA 2024:2015, Tabelle 3</t>
  </si>
  <si>
    <t>Stand</t>
  </si>
  <si>
    <t>Wohnfläche</t>
  </si>
  <si>
    <t>Energieträger 1</t>
  </si>
  <si>
    <t>Energieträger</t>
  </si>
  <si>
    <t>Heizöl</t>
  </si>
  <si>
    <t>Erdgas</t>
  </si>
  <si>
    <t>Flüssiggas</t>
  </si>
  <si>
    <t>Primärenergie- und Emissionsfaktoren nach GEG</t>
  </si>
  <si>
    <t>Emissionsfaktoren
[g CO2-Äquivalent pro kWh]</t>
  </si>
  <si>
    <t>Primärenergiefaktoren nicht erneuerbarer Anteil</t>
  </si>
  <si>
    <t>Steinkohle</t>
  </si>
  <si>
    <t>Braunkohle</t>
  </si>
  <si>
    <t>Biogas</t>
  </si>
  <si>
    <t>Biogas, gebäudenah erzeugt</t>
  </si>
  <si>
    <t>Biogenes Flüssiggas</t>
  </si>
  <si>
    <t>Bioöl</t>
  </si>
  <si>
    <t>Bioöl, gebäudenah erzeugt</t>
  </si>
  <si>
    <t>Holz</t>
  </si>
  <si>
    <t>Strom gebäudenah erzeugt (aus Photovoltaik
oder Windkraft)</t>
  </si>
  <si>
    <t>Verdrängungsstrommix</t>
  </si>
  <si>
    <t>Abwärme aus Prozessen</t>
  </si>
  <si>
    <t>Wärme aus KWK, gebäudeintegriert
oder gebäudenah</t>
  </si>
  <si>
    <t>Wärme aus Verbrennung von
Siedlungsabfällen (unter pauschaler
Berücksichtigung von Hilfsenergie und
Stützfeuerung)</t>
  </si>
  <si>
    <t>Nah-/Fernwärme mit 70% KWK - Brennstoff: Stein-/Braunkohle</t>
  </si>
  <si>
    <t>Nah-/Fernwärme mit 70% KWK - Brennstoff: Gasförmige und flüssige Brennstoffe</t>
  </si>
  <si>
    <t>ah-/Fernwärme mit 70% KWK - Brennstoff: Erneuerbarer Brennstoff</t>
  </si>
  <si>
    <t>Nah-/Fernwärme aus Heizwerken - Brennstoff: Stein-/Braunkohle</t>
  </si>
  <si>
    <t>Nah-/Fernwärme aus Heizwerken - Brennstoff: Gasförmige und flüssige Brennstoffe</t>
  </si>
  <si>
    <t>Nah-/Fernwärme aus Heizwerken - Brennstoff: Erneuerbarer Brennstoff</t>
  </si>
  <si>
    <t>nach DIN V 18599-9:2018-09</t>
  </si>
  <si>
    <t>nach Verfahren B gemäß
DIN V 18599-9: 2018-09
Abschnitt 5.2.5 oder
DIN V 18599-9: 2018-09
Abschnitt 5.3.5.1</t>
  </si>
  <si>
    <t>Energieträger 2</t>
  </si>
  <si>
    <t>Energieträger 3</t>
  </si>
  <si>
    <t>Energieträger 4 -&gt;  freie Eingabe möglich</t>
  </si>
  <si>
    <t>Strom</t>
  </si>
  <si>
    <t>Anmerkung</t>
  </si>
  <si>
    <t>Netzbezogen</t>
  </si>
  <si>
    <t>Erdwärme</t>
  </si>
  <si>
    <t>Geothermie</t>
  </si>
  <si>
    <t>Solarthermie</t>
  </si>
  <si>
    <t>Umgebungswärme</t>
  </si>
  <si>
    <t>Erdkälte</t>
  </si>
  <si>
    <t>Umgebungskälte</t>
  </si>
  <si>
    <t xml:space="preserve">Spezifischer Endenergiebedarf nach Energieausweis </t>
  </si>
  <si>
    <t>Spezifischer Primärenergiebedarf</t>
  </si>
  <si>
    <t>Absoluter Endenergiebedarf</t>
  </si>
  <si>
    <t>Absoluter Primärenergiebedarf</t>
  </si>
  <si>
    <t>Absoluter PV-Ertrag</t>
  </si>
  <si>
    <t>Berechnung nach DIN V 18599 Teil 9</t>
  </si>
  <si>
    <t>Erfassung Stromerzeugung</t>
  </si>
  <si>
    <t>Primärenergieerzeugung</t>
  </si>
  <si>
    <t>Absolute lokal gewonnene Primärenergie aus erneuerbaren Energien</t>
  </si>
  <si>
    <t>Falls zutreffend hier Primärenergiefaktor eintragen</t>
  </si>
  <si>
    <t>Primärenergiebilanz</t>
  </si>
  <si>
    <t>Fernwärme EnBW</t>
  </si>
  <si>
    <t>Absolute Emissionen</t>
  </si>
  <si>
    <r>
      <t>g CO</t>
    </r>
    <r>
      <rPr>
        <vertAlign val="subscript"/>
        <sz val="10"/>
        <color theme="1"/>
        <rFont val="Arial"/>
        <family val="2"/>
      </rPr>
      <t>2</t>
    </r>
    <r>
      <rPr>
        <sz val="10"/>
        <color theme="1"/>
        <rFont val="Arial"/>
        <family val="2"/>
      </rPr>
      <t xml:space="preserve"> Äq/kWh </t>
    </r>
  </si>
  <si>
    <r>
      <t>t CO</t>
    </r>
    <r>
      <rPr>
        <vertAlign val="subscript"/>
        <sz val="10"/>
        <color theme="1"/>
        <rFont val="Arial"/>
        <family val="2"/>
      </rPr>
      <t>2</t>
    </r>
    <r>
      <rPr>
        <sz val="10"/>
        <color theme="1"/>
        <rFont val="Arial"/>
        <family val="2"/>
      </rPr>
      <t xml:space="preserve"> Äq/a</t>
    </r>
  </si>
  <si>
    <r>
      <t>t CO</t>
    </r>
    <r>
      <rPr>
        <b/>
        <vertAlign val="subscript"/>
        <sz val="10"/>
        <color theme="1"/>
        <rFont val="Arial"/>
        <family val="2"/>
      </rPr>
      <t>2</t>
    </r>
    <r>
      <rPr>
        <b/>
        <sz val="10"/>
        <color theme="1"/>
        <rFont val="Arial"/>
        <family val="2"/>
      </rPr>
      <t xml:space="preserve"> Äq/a</t>
    </r>
  </si>
  <si>
    <t>Erfassung der Energiebedarfe und der lokalen Erzeugung erneuerbarer Energien</t>
  </si>
  <si>
    <t>Berechnung der Primärenergiebilanz</t>
  </si>
  <si>
    <r>
      <t>Berechnung der CO</t>
    </r>
    <r>
      <rPr>
        <b/>
        <vertAlign val="subscript"/>
        <sz val="11"/>
        <color theme="1"/>
        <rFont val="Arial"/>
        <family val="2"/>
      </rPr>
      <t>2</t>
    </r>
    <r>
      <rPr>
        <b/>
        <sz val="11"/>
        <color theme="1"/>
        <rFont val="Arial"/>
        <family val="2"/>
      </rPr>
      <t>-Bilanz</t>
    </r>
  </si>
  <si>
    <r>
      <t>CO</t>
    </r>
    <r>
      <rPr>
        <b/>
        <vertAlign val="subscript"/>
        <sz val="11"/>
        <color theme="1"/>
        <rFont val="Arial"/>
        <family val="2"/>
      </rPr>
      <t>2</t>
    </r>
    <r>
      <rPr>
        <b/>
        <sz val="11"/>
        <color theme="1"/>
        <rFont val="Arial"/>
        <family val="2"/>
      </rPr>
      <t>-Vermeidung/Kompensation</t>
    </r>
  </si>
  <si>
    <r>
      <t>CO</t>
    </r>
    <r>
      <rPr>
        <b/>
        <vertAlign val="subscript"/>
        <sz val="11"/>
        <color theme="1"/>
        <rFont val="Arial"/>
        <family val="2"/>
      </rPr>
      <t>2</t>
    </r>
    <r>
      <rPr>
        <b/>
        <sz val="11"/>
        <color theme="1"/>
        <rFont val="Arial"/>
        <family val="2"/>
      </rPr>
      <t>-Emissionen durch Energieverbrauch</t>
    </r>
  </si>
  <si>
    <r>
      <t>CO</t>
    </r>
    <r>
      <rPr>
        <b/>
        <vertAlign val="subscript"/>
        <sz val="11"/>
        <color theme="1"/>
        <rFont val="Arial"/>
        <family val="2"/>
      </rPr>
      <t>2</t>
    </r>
    <r>
      <rPr>
        <b/>
        <sz val="11"/>
        <color theme="1"/>
        <rFont val="Arial"/>
        <family val="2"/>
      </rPr>
      <t>-Bilanz</t>
    </r>
  </si>
  <si>
    <t xml:space="preserve">Primärenergiefaktor - Energieträger 1 </t>
  </si>
  <si>
    <t>Primärenergiefaktor - Energieträger 2</t>
  </si>
  <si>
    <t>Primärenergiefaktor - Energieträger 3</t>
  </si>
  <si>
    <t>Primärenergiefaktor - Energieträger 4 -&gt;  freie Eingabe möglich</t>
  </si>
  <si>
    <t>Spezifischer Primärenergiebedarf - Nutzerstrom</t>
  </si>
  <si>
    <t>Spezifischer Endenergiebedarf - Nutzerstrom</t>
  </si>
  <si>
    <t>Absolute Emissionen - Nutzerstrom</t>
  </si>
  <si>
    <t xml:space="preserve">Emissionsfaktor - Energieträger 1 </t>
  </si>
  <si>
    <t>Emissionsfaktor - Energieträger 4 -&gt;  freie Eingabe möglich</t>
  </si>
  <si>
    <t>Emissionsfaktor - Energieträger 2</t>
  </si>
  <si>
    <t>Emissionsfaktor - Energieträger 3</t>
  </si>
  <si>
    <t>Plusenergienachweis für Nichtwohngebäude</t>
  </si>
  <si>
    <t>Nahwärme</t>
  </si>
  <si>
    <t>Berechnung nach DIN V 18599-9: 2018-9</t>
  </si>
  <si>
    <t>w</t>
  </si>
  <si>
    <t>An das
Amt für Umweltschutz
Energieabteilung
Gaisburgstraße 4
70182 Stuttgart</t>
  </si>
  <si>
    <t>energiekonzept@stuttgart.de</t>
  </si>
  <si>
    <t>Objektadresse</t>
  </si>
  <si>
    <t>Plusenergiekita</t>
  </si>
  <si>
    <t>Falls zutreffend hier Emissionsfaktor eintragen</t>
  </si>
  <si>
    <t xml:space="preserve">Der PV-Ertrag darf an dieser Stelle noch nicht angerechet werden. Falls dieser im Energieausweis bereits angerechnet wurde, muss der hier angegebene Endenergiebedarf bereinigt werden.
Bei Energieträger 4 ist eine freie Eingabe möglich. Bspw. kann eine Wärmeversorgung des Gebäudes über ein BHKW oder ein Nahwärmenetz hier berücksichtigt werden. Die entsprechenden Emissions- und Primärenergiefaktoren sind in diesem Fall in Zeile 34 und Zeile 51 einzutragen 
Sollten mehr als 4 unterschiedliche Energieträger bezogen werden kann von der Bewilligungstelle ein erweitertes Tool zur Verfügung gestellt werden. </t>
  </si>
  <si>
    <t>Nettogrundfläche</t>
  </si>
  <si>
    <t>-</t>
  </si>
  <si>
    <t>Bitte füllen Sie die gelb markierten Felder aus und reichen Sie das Berechnungsblatt zusammen mit dem Förderantrag ein.</t>
  </si>
  <si>
    <r>
      <t>Vermiedene/Kompensierte CO</t>
    </r>
    <r>
      <rPr>
        <vertAlign val="subscript"/>
        <sz val="11"/>
        <color theme="1"/>
        <rFont val="Arial"/>
        <family val="2"/>
      </rPr>
      <t>2</t>
    </r>
    <r>
      <rPr>
        <sz val="11"/>
        <color theme="1"/>
        <rFont val="Arial"/>
        <family val="2"/>
      </rPr>
      <t>-Emissionen 
durch lokale Erzeugung von erneuerbaren Energien</t>
    </r>
  </si>
  <si>
    <t>Exemplarisches MFH mit WP und NW als Spitzenlast</t>
  </si>
  <si>
    <t>Nach Rücksprache mit Bewilligungsstelle können (speziell bei Mischnutzung) auch individuelle Werte angesetzt werden</t>
  </si>
  <si>
    <t xml:space="preserve">Ansprechpartner:
Durchwahl:
E-Mail:   </t>
  </si>
  <si>
    <r>
      <rPr>
        <b/>
        <sz val="11"/>
        <color theme="1"/>
        <rFont val="Arial"/>
        <family val="2"/>
      </rPr>
      <t>3. Schritt</t>
    </r>
    <r>
      <rPr>
        <sz val="11"/>
        <color theme="1"/>
        <rFont val="Arial"/>
        <family val="2"/>
      </rPr>
      <t xml:space="preserve">
Tragen Sie im Abschnitt „Erfassung Stromerzeugung“ den berechneten Ertrag der PV-Anlage ein. Die Berechnung der PV-Anlage erfolgt nach DIN V 18599-9: 2018-9
</t>
    </r>
    <r>
      <rPr>
        <b/>
        <sz val="11"/>
        <color theme="1"/>
        <rFont val="Arial"/>
        <family val="2"/>
      </rPr>
      <t>4. Schritt</t>
    </r>
    <r>
      <rPr>
        <sz val="11"/>
        <color theme="1"/>
        <rFont val="Arial"/>
        <family val="2"/>
      </rPr>
      <t xml:space="preserve">
Erfolgt die Wärmeversorgung des Gebäudes teilweise oder komplett über ein Nahwärmenetz oder ein BHKW tragen Sie bitte die entsprechenden Emissions- und Primärenergiefaktoren in die gelb markierten Felder in die Abschnitte „Primärenergiebedarf“ und „CO</t>
    </r>
    <r>
      <rPr>
        <vertAlign val="subscript"/>
        <sz val="11"/>
        <color theme="1"/>
        <rFont val="Arial"/>
        <family val="2"/>
      </rPr>
      <t>2</t>
    </r>
    <r>
      <rPr>
        <sz val="11"/>
        <color theme="1"/>
        <rFont val="Arial"/>
        <family val="2"/>
      </rPr>
      <t xml:space="preserve">-Emissionen durch Energieverbrauch“ ein.
</t>
    </r>
    <r>
      <rPr>
        <b/>
        <sz val="11"/>
        <color theme="1"/>
        <rFont val="Arial"/>
        <family val="2"/>
      </rPr>
      <t>5. Schritt</t>
    </r>
    <r>
      <rPr>
        <sz val="11"/>
        <color theme="1"/>
        <rFont val="Arial"/>
        <family val="2"/>
      </rPr>
      <t xml:space="preserve">
Sie können nun in den Spalten „Primärenergiebilanz“ und „CO</t>
    </r>
    <r>
      <rPr>
        <vertAlign val="subscript"/>
        <sz val="11"/>
        <color theme="1"/>
        <rFont val="Arial"/>
        <family val="2"/>
      </rPr>
      <t>2</t>
    </r>
    <r>
      <rPr>
        <sz val="11"/>
        <color theme="1"/>
        <rFont val="Arial"/>
        <family val="2"/>
      </rPr>
      <t>-Bilanz“ erkennen, ob die Fördervoraussetzung, dass über das Jahr eine positive Primärenergie- und CO</t>
    </r>
    <r>
      <rPr>
        <vertAlign val="subscript"/>
        <sz val="11"/>
        <color theme="1"/>
        <rFont val="Arial"/>
        <family val="2"/>
      </rPr>
      <t>2</t>
    </r>
    <r>
      <rPr>
        <sz val="11"/>
        <color theme="1"/>
        <rFont val="Arial"/>
        <family val="2"/>
      </rPr>
      <t>-Bilanz erreicht wird, ablesen. 
-&gt; Sind beide Felder grün, ist die Fördervoraussetzung erfüllt. 
-&gt; Ist mindestens eines der Felder rot markiert, ist die Fördervoraussetzung nicht erfüllt.
Sollte die Fördervoraussetzung nicht erfüllt sein, können Sie gerne Kontakt mit der Energieabteilung des Amts für Umweltschutz (Bewilligungstelle) aufnehmen und sich bzgl. möglicher Anpassungen des Energiekonzepts für das Gebäude beraten lassen.</t>
    </r>
  </si>
  <si>
    <r>
      <rPr>
        <b/>
        <sz val="11"/>
        <color theme="1"/>
        <rFont val="Arial"/>
        <family val="2"/>
      </rPr>
      <t>1. Schritt</t>
    </r>
    <r>
      <rPr>
        <sz val="11"/>
        <color theme="1"/>
        <rFont val="Arial"/>
        <family val="2"/>
      </rPr>
      <t xml:space="preserve">
Wählen Sie je nachdem, ob es sich bei Ihren Gebäude um ein Wohngebäude (WG) oder Nichtwohngebäude (NWG) handelt das jeweilige Tabellenblatt aus
</t>
    </r>
  </si>
  <si>
    <r>
      <rPr>
        <b/>
        <sz val="11"/>
        <color theme="1"/>
        <rFont val="Arial"/>
        <family val="2"/>
      </rPr>
      <t>2. Schritt</t>
    </r>
    <r>
      <rPr>
        <sz val="11"/>
        <color theme="1"/>
        <rFont val="Arial"/>
        <family val="2"/>
      </rPr>
      <t xml:space="preserve">
Tragen Sie im Abschnitt „Endenergiebedarf“ die Bezugsflächen des Gebäudes sowie den Bedarf an Endenergie je Energieträger ein. Die Werte können </t>
    </r>
    <r>
      <rPr>
        <sz val="11"/>
        <rFont val="Arial"/>
        <family val="2"/>
      </rPr>
      <t>bei Neubauten der Berechnung des Gesamtenergiebedarfs nach § 15 des Gebäudeenergiegesetzt (GEG) entnommen werden. Bei bestehenden Gebäuden ist der Bedarf an Endenergie je Energieträger entsprechend der Regelungen zum Energiebedarfsausweis nach § 81 des GEG zu bererechnen. Sofern mehrere Gebäude in räumlichem und zeitlichem Zusammenhang errichtet oder saniert werden, ist eine Quartiersbilanzierung zulässig. Die Endenergiebedarfswerte der betroffenen Gebäude sind in diesem Zusammenhang zu addieren. Gleiches gilt für die PV-Erträge.</t>
    </r>
    <r>
      <rPr>
        <sz val="11"/>
        <color theme="1"/>
        <rFont val="Arial"/>
        <family val="2"/>
      </rPr>
      <t xml:space="preserve">
Bitte beachten Sie bei der Eingabe der Werte die Hinweise in Spalte D „Anmerkungen“. 
</t>
    </r>
  </si>
  <si>
    <t>Version: September 2021</t>
  </si>
  <si>
    <r>
      <rPr>
        <b/>
        <sz val="12"/>
        <color theme="1"/>
        <rFont val="Arial"/>
        <family val="2"/>
      </rPr>
      <t>Plusenergienachweis</t>
    </r>
    <r>
      <rPr>
        <sz val="11"/>
        <color theme="1"/>
        <rFont val="Arial"/>
        <family val="2"/>
      </rPr>
      <t xml:space="preserve">
Anlage zum Antrag auf Zuschüsse zur Errichtung von Plusenergiegebäuden sowie zur Umsetzung von Maßnahmen (Anlagentechnik und Gebäudesanierung) in bestehenden Gebäuden die zum Erreichen des Plusenergieniveaus führen nach den vom Gemeinderat der Landeshauptstadt Stuttgart am 24. September 2021 beschlossenen Richtlinien. </t>
    </r>
  </si>
  <si>
    <t>Herr Felix Wellenreuther
0711 216-57401
energiekonzept@stuttgart.de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</si>
</sst>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8" x14ac:knownFonts="1">
    <font>
      <sz val="11"/>
      <color theme="1"/>
      <name val="Arial"/>
      <family val="2"/>
    </font>
    <font>
      <b/>
      <sz val="11"/>
      <color theme="1"/>
      <name val="Arial"/>
      <family val="2"/>
    </font>
    <font>
      <sz val="11"/>
      <color rgb="FF92D050"/>
      <name val="Arial"/>
      <family val="2"/>
    </font>
    <font>
      <i/>
      <sz val="10"/>
      <color theme="1"/>
      <name val="Arial"/>
      <family val="2"/>
    </font>
    <font>
      <i/>
      <sz val="11"/>
      <color theme="1"/>
      <name val="Arial"/>
      <family val="2"/>
    </font>
    <font>
      <b/>
      <sz val="14"/>
      <color theme="1"/>
      <name val="Arial"/>
      <family val="2"/>
    </font>
    <font>
      <sz val="11"/>
      <color rgb="FFFF0000"/>
      <name val="Arial"/>
      <family val="2"/>
    </font>
    <font>
      <vertAlign val="subscript"/>
      <sz val="11"/>
      <color theme="1"/>
      <name val="Arial"/>
      <family val="2"/>
    </font>
    <font>
      <sz val="10"/>
      <color theme="1"/>
      <name val="Arial"/>
      <family val="2"/>
    </font>
    <font>
      <vertAlign val="subscript"/>
      <sz val="10"/>
      <color theme="1"/>
      <name val="Arial"/>
      <family val="2"/>
    </font>
    <font>
      <b/>
      <sz val="10"/>
      <color theme="1"/>
      <name val="Arial"/>
      <family val="2"/>
    </font>
    <font>
      <b/>
      <vertAlign val="subscript"/>
      <sz val="10"/>
      <color theme="1"/>
      <name val="Arial"/>
      <family val="2"/>
    </font>
    <font>
      <b/>
      <vertAlign val="subscript"/>
      <sz val="11"/>
      <color theme="1"/>
      <name val="Arial"/>
      <family val="2"/>
    </font>
    <font>
      <b/>
      <sz val="12"/>
      <color theme="1"/>
      <name val="Arial"/>
      <family val="2"/>
    </font>
    <font>
      <sz val="9"/>
      <color theme="1"/>
      <name val="Arial"/>
      <family val="2"/>
    </font>
    <font>
      <u/>
      <sz val="11"/>
      <color theme="10"/>
      <name val="Arial"/>
      <family val="2"/>
    </font>
    <font>
      <sz val="36"/>
      <color theme="1"/>
      <name val="Stuttgart-Amt"/>
      <family val="2"/>
    </font>
    <font>
      <sz val="11"/>
      <name val="Arial"/>
      <family val="2"/>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5" fillId="0" borderId="0" applyNumberFormat="0" applyFill="0" applyBorder="0" applyAlignment="0" applyProtection="0"/>
  </cellStyleXfs>
  <cellXfs count="88">
    <xf numFmtId="0" fontId="0" fillId="0" borderId="0" xfId="0"/>
    <xf numFmtId="0" fontId="1" fillId="0" borderId="1" xfId="0" applyFont="1" applyBorder="1"/>
    <xf numFmtId="0" fontId="0" fillId="0" borderId="1" xfId="0" applyBorder="1"/>
    <xf numFmtId="0" fontId="0" fillId="0" borderId="3" xfId="0" applyBorder="1"/>
    <xf numFmtId="0" fontId="0" fillId="0" borderId="2" xfId="0" applyBorder="1"/>
    <xf numFmtId="0" fontId="4" fillId="0" borderId="0" xfId="0" applyFont="1"/>
    <xf numFmtId="0" fontId="1" fillId="0" borderId="0" xfId="0" applyFont="1"/>
    <xf numFmtId="0" fontId="5" fillId="0" borderId="0" xfId="0" applyFont="1"/>
    <xf numFmtId="14" fontId="0" fillId="0" borderId="0" xfId="0" applyNumberFormat="1"/>
    <xf numFmtId="3" fontId="0" fillId="0" borderId="2" xfId="0" applyNumberFormat="1" applyFont="1" applyBorder="1" applyProtection="1">
      <protection locked="0"/>
    </xf>
    <xf numFmtId="3" fontId="1" fillId="0" borderId="2" xfId="0" applyNumberFormat="1" applyFont="1" applyFill="1" applyBorder="1" applyProtection="1"/>
    <xf numFmtId="0" fontId="0" fillId="0" borderId="0" xfId="0" applyProtection="1">
      <protection locked="0"/>
    </xf>
    <xf numFmtId="0" fontId="0" fillId="0" borderId="2" xfId="0" applyFont="1" applyBorder="1" applyProtection="1">
      <protection locked="0"/>
    </xf>
    <xf numFmtId="0" fontId="0" fillId="2" borderId="2" xfId="0" applyFont="1" applyFill="1" applyBorder="1" applyProtection="1">
      <protection locked="0"/>
    </xf>
    <xf numFmtId="3" fontId="0" fillId="2" borderId="2" xfId="0" applyNumberFormat="1" applyFont="1" applyFill="1" applyBorder="1" applyProtection="1">
      <protection locked="0"/>
    </xf>
    <xf numFmtId="164" fontId="0" fillId="2" borderId="2" xfId="0" applyNumberFormat="1" applyFont="1" applyFill="1" applyBorder="1" applyProtection="1">
      <protection locked="0"/>
    </xf>
    <xf numFmtId="0" fontId="1" fillId="0" borderId="1" xfId="0" applyFont="1" applyBorder="1" applyProtection="1"/>
    <xf numFmtId="0" fontId="0" fillId="0" borderId="1" xfId="0" applyFont="1" applyBorder="1" applyProtection="1"/>
    <xf numFmtId="0" fontId="0" fillId="0" borderId="3" xfId="0" applyFont="1" applyBorder="1" applyProtection="1"/>
    <xf numFmtId="0" fontId="1" fillId="0" borderId="3" xfId="0" applyFont="1" applyBorder="1" applyProtection="1"/>
    <xf numFmtId="0" fontId="0" fillId="0" borderId="2" xfId="0" applyFont="1" applyBorder="1" applyProtection="1"/>
    <xf numFmtId="3" fontId="1" fillId="0" borderId="2" xfId="0" applyNumberFormat="1" applyFont="1" applyBorder="1" applyProtection="1"/>
    <xf numFmtId="0" fontId="1" fillId="0" borderId="0" xfId="0" applyFont="1" applyAlignment="1">
      <alignment vertical="center"/>
    </xf>
    <xf numFmtId="0" fontId="1" fillId="0" borderId="0" xfId="0" applyFont="1" applyAlignment="1">
      <alignment vertical="center" wrapText="1"/>
    </xf>
    <xf numFmtId="0" fontId="6" fillId="0" borderId="0" xfId="0" applyFont="1"/>
    <xf numFmtId="0" fontId="6" fillId="0" borderId="0" xfId="0" applyFont="1" applyAlignment="1">
      <alignment wrapText="1"/>
    </xf>
    <xf numFmtId="0" fontId="6" fillId="0" borderId="0" xfId="0" applyFont="1" applyAlignment="1">
      <alignment vertical="center"/>
    </xf>
    <xf numFmtId="0" fontId="0" fillId="0" borderId="1" xfId="0" applyFont="1" applyBorder="1" applyAlignment="1" applyProtection="1">
      <alignment horizontal="left" indent="1"/>
    </xf>
    <xf numFmtId="0" fontId="0" fillId="0" borderId="1" xfId="0" applyFont="1" applyBorder="1" applyAlignment="1" applyProtection="1">
      <alignment horizontal="left"/>
    </xf>
    <xf numFmtId="164" fontId="0" fillId="0" borderId="2" xfId="0" applyNumberFormat="1" applyFont="1" applyFill="1" applyBorder="1" applyProtection="1"/>
    <xf numFmtId="0" fontId="8" fillId="0" borderId="3" xfId="0" applyFont="1" applyBorder="1" applyProtection="1"/>
    <xf numFmtId="0" fontId="10" fillId="0" borderId="3" xfId="0" applyFont="1" applyBorder="1" applyProtection="1"/>
    <xf numFmtId="0" fontId="0" fillId="0" borderId="1" xfId="0" applyFont="1" applyBorder="1" applyAlignment="1" applyProtection="1">
      <alignment wrapText="1"/>
    </xf>
    <xf numFmtId="0" fontId="10" fillId="0" borderId="3" xfId="0" applyFont="1" applyBorder="1" applyAlignment="1" applyProtection="1">
      <alignment vertical="center"/>
    </xf>
    <xf numFmtId="0" fontId="0" fillId="4" borderId="0" xfId="0" applyFill="1"/>
    <xf numFmtId="0" fontId="0" fillId="4" borderId="0" xfId="0" applyFill="1" applyAlignment="1">
      <alignment wrapText="1"/>
    </xf>
    <xf numFmtId="0" fontId="14" fillId="4" borderId="0" xfId="0" applyFont="1" applyFill="1" applyAlignment="1">
      <alignment vertical="top" wrapText="1"/>
    </xf>
    <xf numFmtId="0" fontId="15" fillId="4" borderId="0" xfId="1" applyFill="1" applyAlignment="1">
      <alignment vertical="center"/>
    </xf>
    <xf numFmtId="0" fontId="1" fillId="4" borderId="0" xfId="0" applyFont="1" applyFill="1" applyProtection="1"/>
    <xf numFmtId="0" fontId="0" fillId="4" borderId="0" xfId="0" applyFont="1" applyFill="1" applyProtection="1"/>
    <xf numFmtId="0" fontId="0" fillId="4" borderId="0" xfId="0" applyFont="1" applyFill="1" applyProtection="1">
      <protection locked="0"/>
    </xf>
    <xf numFmtId="0" fontId="0" fillId="4" borderId="0" xfId="0" applyFill="1" applyProtection="1">
      <protection locked="0"/>
    </xf>
    <xf numFmtId="0" fontId="0" fillId="4" borderId="0" xfId="0" applyFont="1" applyFill="1" applyAlignment="1" applyProtection="1">
      <protection locked="0"/>
    </xf>
    <xf numFmtId="0" fontId="0" fillId="4" borderId="0" xfId="0" applyFont="1" applyFill="1" applyAlignment="1" applyProtection="1">
      <alignment horizontal="left"/>
      <protection locked="0"/>
    </xf>
    <xf numFmtId="0" fontId="4" fillId="4" borderId="0" xfId="0" applyFont="1" applyFill="1" applyAlignment="1" applyProtection="1">
      <alignment horizontal="left" vertical="center" wrapText="1"/>
    </xf>
    <xf numFmtId="0" fontId="4" fillId="4" borderId="0" xfId="0" applyFont="1" applyFill="1" applyProtection="1">
      <protection locked="0"/>
    </xf>
    <xf numFmtId="0" fontId="1" fillId="4" borderId="1" xfId="0" applyFont="1" applyFill="1" applyBorder="1" applyProtection="1"/>
    <xf numFmtId="0" fontId="0" fillId="4" borderId="3" xfId="0" applyFont="1" applyFill="1" applyBorder="1" applyProtection="1"/>
    <xf numFmtId="0" fontId="0" fillId="4" borderId="1" xfId="0" applyFont="1" applyFill="1" applyBorder="1" applyProtection="1"/>
    <xf numFmtId="0" fontId="3" fillId="4" borderId="0" xfId="0" applyFont="1" applyFill="1" applyProtection="1">
      <protection locked="0"/>
    </xf>
    <xf numFmtId="3" fontId="1" fillId="4" borderId="2" xfId="0" applyNumberFormat="1" applyFont="1" applyFill="1" applyBorder="1" applyProtection="1"/>
    <xf numFmtId="0" fontId="1" fillId="4" borderId="3" xfId="0" applyFont="1" applyFill="1" applyBorder="1" applyProtection="1"/>
    <xf numFmtId="0" fontId="0" fillId="4" borderId="2" xfId="0" applyFont="1" applyFill="1" applyBorder="1" applyProtection="1"/>
    <xf numFmtId="0" fontId="2" fillId="4" borderId="0" xfId="0" applyFont="1" applyFill="1" applyProtection="1">
      <protection locked="0"/>
    </xf>
    <xf numFmtId="0" fontId="1" fillId="4" borderId="7" xfId="0" applyFont="1" applyFill="1" applyBorder="1" applyAlignment="1" applyProtection="1">
      <alignment horizontal="left" vertical="center" wrapText="1"/>
    </xf>
    <xf numFmtId="3" fontId="1" fillId="2" borderId="2" xfId="0" applyNumberFormat="1" applyFont="1" applyFill="1" applyBorder="1" applyProtection="1">
      <protection locked="0"/>
    </xf>
    <xf numFmtId="0" fontId="0" fillId="2" borderId="8" xfId="0" applyFont="1" applyFill="1" applyBorder="1" applyAlignment="1" applyProtection="1">
      <alignment horizontal="left" vertical="center" wrapText="1"/>
      <protection locked="0"/>
    </xf>
    <xf numFmtId="0" fontId="3" fillId="4" borderId="0" xfId="0" applyFont="1" applyFill="1" applyBorder="1" applyAlignment="1" applyProtection="1">
      <alignment horizontal="left" vertical="center" wrapText="1"/>
      <protection locked="0"/>
    </xf>
    <xf numFmtId="0" fontId="3" fillId="4" borderId="5" xfId="0" applyFont="1" applyFill="1" applyBorder="1" applyAlignment="1" applyProtection="1">
      <alignment wrapText="1"/>
      <protection locked="0"/>
    </xf>
    <xf numFmtId="0" fontId="3" fillId="4" borderId="5" xfId="0" applyFont="1" applyFill="1" applyBorder="1" applyAlignment="1" applyProtection="1">
      <alignment vertical="center" wrapText="1"/>
      <protection locked="0"/>
    </xf>
    <xf numFmtId="0" fontId="0" fillId="0" borderId="2" xfId="0" applyFont="1" applyBorder="1" applyAlignment="1" applyProtection="1">
      <alignment horizontal="right"/>
    </xf>
    <xf numFmtId="0" fontId="0" fillId="2" borderId="2" xfId="0" applyFont="1" applyFill="1" applyBorder="1" applyAlignment="1" applyProtection="1">
      <alignment horizontal="right"/>
      <protection locked="0"/>
    </xf>
    <xf numFmtId="3" fontId="0" fillId="2" borderId="2" xfId="0" applyNumberFormat="1" applyFont="1" applyFill="1" applyBorder="1" applyAlignment="1" applyProtection="1">
      <alignment horizontal="right"/>
      <protection locked="0"/>
    </xf>
    <xf numFmtId="164" fontId="0" fillId="2" borderId="2" xfId="0" applyNumberFormat="1" applyFont="1" applyFill="1" applyBorder="1" applyAlignment="1" applyProtection="1">
      <alignment horizontal="right"/>
      <protection locked="0"/>
    </xf>
    <xf numFmtId="165" fontId="0" fillId="0" borderId="2" xfId="0" applyNumberFormat="1" applyFont="1" applyBorder="1" applyAlignment="1" applyProtection="1">
      <alignment horizontal="right"/>
    </xf>
    <xf numFmtId="165" fontId="0" fillId="0" borderId="2" xfId="0" applyNumberFormat="1" applyFont="1" applyBorder="1" applyProtection="1"/>
    <xf numFmtId="164" fontId="1" fillId="0" borderId="2" xfId="0" applyNumberFormat="1" applyFont="1" applyBorder="1" applyProtection="1"/>
    <xf numFmtId="164" fontId="1" fillId="0" borderId="2" xfId="0" applyNumberFormat="1" applyFont="1" applyBorder="1" applyAlignment="1" applyProtection="1">
      <alignment vertical="center"/>
    </xf>
    <xf numFmtId="164" fontId="0" fillId="0" borderId="2" xfId="0" applyNumberFormat="1" applyFont="1" applyBorder="1" applyProtection="1">
      <protection locked="0"/>
    </xf>
    <xf numFmtId="165" fontId="0" fillId="0" borderId="2" xfId="0" applyNumberFormat="1" applyFont="1" applyBorder="1" applyProtection="1">
      <protection locked="0"/>
    </xf>
    <xf numFmtId="165" fontId="1" fillId="0" borderId="2" xfId="0" applyNumberFormat="1" applyFont="1" applyBorder="1" applyAlignment="1" applyProtection="1">
      <alignment vertical="center"/>
    </xf>
    <xf numFmtId="165" fontId="1" fillId="0" borderId="2" xfId="0" applyNumberFormat="1" applyFont="1" applyBorder="1" applyProtection="1"/>
    <xf numFmtId="165" fontId="0" fillId="0" borderId="2" xfId="0" applyNumberFormat="1" applyFont="1" applyFill="1" applyBorder="1" applyProtection="1"/>
    <xf numFmtId="164" fontId="0" fillId="0" borderId="2" xfId="0" applyNumberFormat="1" applyFont="1" applyFill="1" applyBorder="1" applyProtection="1">
      <protection locked="0"/>
    </xf>
    <xf numFmtId="0" fontId="16" fillId="0" borderId="0" xfId="0" applyFont="1" applyAlignment="1">
      <alignment horizontal="right" vertical="top"/>
    </xf>
    <xf numFmtId="0" fontId="0" fillId="4" borderId="0" xfId="0" applyFill="1" applyAlignment="1">
      <alignment horizontal="left" vertical="center" wrapText="1"/>
    </xf>
    <xf numFmtId="0" fontId="0" fillId="4" borderId="0" xfId="0" applyFill="1" applyAlignment="1">
      <alignment horizontal="left" vertical="top" wrapText="1"/>
    </xf>
    <xf numFmtId="0" fontId="0" fillId="4" borderId="0" xfId="0" applyFill="1" applyAlignment="1">
      <alignment horizontal="left" vertical="center" wrapText="1"/>
    </xf>
    <xf numFmtId="0" fontId="0" fillId="4" borderId="0" xfId="0" applyFill="1" applyAlignment="1">
      <alignment horizontal="left" wrapText="1"/>
    </xf>
    <xf numFmtId="0" fontId="1" fillId="3" borderId="2"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4" fillId="2" borderId="0" xfId="0" applyFont="1" applyFill="1" applyAlignment="1" applyProtection="1">
      <alignment horizontal="left" vertical="center" wrapText="1"/>
    </xf>
    <xf numFmtId="0" fontId="3" fillId="4" borderId="5" xfId="0" applyFont="1" applyFill="1" applyBorder="1" applyAlignment="1" applyProtection="1">
      <alignment horizontal="left" vertical="center" wrapText="1"/>
      <protection locked="0"/>
    </xf>
    <xf numFmtId="164" fontId="0" fillId="2" borderId="2" xfId="0" applyNumberFormat="1" applyFont="1" applyFill="1" applyBorder="1" applyAlignment="1" applyProtection="1">
      <alignment horizontal="center"/>
      <protection locked="0"/>
    </xf>
    <xf numFmtId="164" fontId="0" fillId="2" borderId="3" xfId="0" applyNumberFormat="1" applyFont="1" applyFill="1" applyBorder="1" applyAlignment="1" applyProtection="1">
      <alignment horizontal="center"/>
      <protection locked="0"/>
    </xf>
    <xf numFmtId="0" fontId="1" fillId="0" borderId="1" xfId="0" applyFont="1" applyBorder="1" applyAlignment="1">
      <alignment horizontal="center"/>
    </xf>
    <xf numFmtId="0" fontId="0" fillId="0" borderId="4" xfId="0" applyBorder="1" applyAlignment="1">
      <alignment horizontal="left" wrapText="1"/>
    </xf>
  </cellXfs>
  <cellStyles count="2">
    <cellStyle name="Link" xfId="1" builtinId="8"/>
    <cellStyle name="Standard" xfId="0" builtinId="0"/>
  </cellStyles>
  <dxfs count="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3</xdr:col>
      <xdr:colOff>212351</xdr:colOff>
      <xdr:row>1</xdr:row>
      <xdr:rowOff>89647</xdr:rowOff>
    </xdr:from>
    <xdr:ext cx="6180605" cy="5523940"/>
    <xdr:pic>
      <xdr:nvPicPr>
        <xdr:cNvPr id="2" name="Grafi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13469" y="268941"/>
          <a:ext cx="6180605" cy="55239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423583</xdr:colOff>
      <xdr:row>1</xdr:row>
      <xdr:rowOff>72838</xdr:rowOff>
    </xdr:from>
    <xdr:ext cx="6292663" cy="8644778"/>
    <xdr:pic>
      <xdr:nvPicPr>
        <xdr:cNvPr id="3" name="Grafik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108642" y="252132"/>
          <a:ext cx="6292663" cy="864477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nergiekonzept@stuttgart.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
  <sheetViews>
    <sheetView tabSelected="1" topLeftCell="A5" zoomScaleNormal="100" workbookViewId="0">
      <selection activeCell="D2" sqref="B2:D10"/>
    </sheetView>
  </sheetViews>
  <sheetFormatPr baseColWidth="10" defaultRowHeight="13.8" x14ac:dyDescent="0.25"/>
  <cols>
    <col min="1" max="1" width="4.69921875" style="34" customWidth="1"/>
    <col min="2" max="2" width="47.59765625" style="34" customWidth="1"/>
    <col min="3" max="3" width="13" style="34" customWidth="1"/>
    <col min="4" max="4" width="21.09765625" style="34" customWidth="1"/>
    <col min="5" max="22" width="11" style="34"/>
  </cols>
  <sheetData>
    <row r="1" spans="2:4" s="34" customFormat="1" x14ac:dyDescent="0.25"/>
    <row r="2" spans="2:4" s="34" customFormat="1" ht="69" x14ac:dyDescent="0.25">
      <c r="B2" s="35" t="s">
        <v>138</v>
      </c>
      <c r="C2" s="35"/>
      <c r="D2" s="74" t="s">
        <v>137</v>
      </c>
    </row>
    <row r="3" spans="2:4" s="34" customFormat="1" ht="45" customHeight="1" x14ac:dyDescent="0.25">
      <c r="B3" s="37" t="s">
        <v>139</v>
      </c>
      <c r="C3" s="36" t="s">
        <v>150</v>
      </c>
      <c r="D3" s="36" t="s">
        <v>156</v>
      </c>
    </row>
    <row r="4" spans="2:4" s="34" customFormat="1" ht="87.75" customHeight="1" x14ac:dyDescent="0.25">
      <c r="B4" s="77" t="s">
        <v>155</v>
      </c>
      <c r="C4" s="77"/>
      <c r="D4" s="77"/>
    </row>
    <row r="5" spans="2:4" s="34" customFormat="1" x14ac:dyDescent="0.25">
      <c r="B5" s="75"/>
      <c r="C5" s="75"/>
      <c r="D5" s="75"/>
    </row>
    <row r="6" spans="2:4" s="34" customFormat="1" ht="56.25" customHeight="1" x14ac:dyDescent="0.25">
      <c r="B6" s="76" t="s">
        <v>152</v>
      </c>
      <c r="C6" s="76"/>
      <c r="D6" s="76"/>
    </row>
    <row r="7" spans="2:4" s="34" customFormat="1" ht="153" customHeight="1" x14ac:dyDescent="0.25">
      <c r="B7" s="76" t="s">
        <v>153</v>
      </c>
      <c r="C7" s="76"/>
      <c r="D7" s="76"/>
    </row>
    <row r="8" spans="2:4" s="34" customFormat="1" ht="288" customHeight="1" x14ac:dyDescent="0.25">
      <c r="B8" s="78" t="s">
        <v>151</v>
      </c>
      <c r="C8" s="78"/>
      <c r="D8" s="78"/>
    </row>
    <row r="9" spans="2:4" s="34" customFormat="1" x14ac:dyDescent="0.25"/>
    <row r="10" spans="2:4" s="34" customFormat="1" x14ac:dyDescent="0.25"/>
    <row r="11" spans="2:4" s="34" customFormat="1" x14ac:dyDescent="0.25"/>
  </sheetData>
  <sheetProtection algorithmName="SHA-512" hashValue="wCba1o1SD7qvJpoXXg++e0VrvEwy5SCReJ78j7rVJc3uUISPeiLymkoqYg/a/EznneekZqlP5Fpik3fpSAzcxw==" saltValue="ZBM3/D4Hhv+yYUHkUBxMpA==" spinCount="100000" sheet="1" objects="1" scenarios="1"/>
  <mergeCells count="4">
    <mergeCell ref="B7:D7"/>
    <mergeCell ref="B4:D4"/>
    <mergeCell ref="B8:D8"/>
    <mergeCell ref="B6:D6"/>
  </mergeCells>
  <hyperlinks>
    <hyperlink ref="B3" r:id="rId1"/>
  </hyperlinks>
  <pageMargins left="0.7" right="0.7" top="0.78740157499999996" bottom="0.78740157499999996" header="0.3" footer="0.3"/>
  <pageSetup paperSize="9" scale="91"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15"/>
  <sheetViews>
    <sheetView view="pageBreakPreview" zoomScale="85" zoomScaleNormal="100" zoomScaleSheetLayoutView="85" workbookViewId="0">
      <selection activeCell="A31" sqref="A31"/>
    </sheetView>
  </sheetViews>
  <sheetFormatPr baseColWidth="10" defaultColWidth="11" defaultRowHeight="13.8" x14ac:dyDescent="0.25"/>
  <cols>
    <col min="1" max="1" width="58.19921875" style="11" customWidth="1"/>
    <col min="2" max="3" width="13.69921875" style="11" customWidth="1"/>
    <col min="4" max="4" width="74.69921875" style="11" customWidth="1"/>
    <col min="5" max="16384" width="11" style="11"/>
  </cols>
  <sheetData>
    <row r="1" spans="1:43" x14ac:dyDescent="0.25">
      <c r="A1" s="38" t="s">
        <v>9</v>
      </c>
      <c r="B1" s="39"/>
      <c r="C1" s="39"/>
      <c r="D1" s="40"/>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row>
    <row r="2" spans="1:43" x14ac:dyDescent="0.25">
      <c r="A2" s="39" t="s">
        <v>154</v>
      </c>
      <c r="B2" s="39"/>
      <c r="C2" s="39"/>
      <c r="D2" s="40"/>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row>
    <row r="3" spans="1:43" x14ac:dyDescent="0.25">
      <c r="A3" s="39"/>
      <c r="B3" s="39"/>
      <c r="C3" s="39"/>
      <c r="D3" s="40"/>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row>
    <row r="4" spans="1:43" x14ac:dyDescent="0.25">
      <c r="A4" s="82" t="s">
        <v>146</v>
      </c>
      <c r="B4" s="82"/>
      <c r="C4" s="82"/>
      <c r="D4" s="42"/>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row>
    <row r="5" spans="1:43" x14ac:dyDescent="0.25">
      <c r="A5" s="82"/>
      <c r="B5" s="82"/>
      <c r="C5" s="82"/>
      <c r="D5" s="43"/>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row>
    <row r="6" spans="1:43" ht="14.4" x14ac:dyDescent="0.25">
      <c r="A6" s="44"/>
      <c r="B6" s="44"/>
      <c r="C6" s="44"/>
      <c r="D6" s="43"/>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row>
    <row r="7" spans="1:43" ht="14.4" x14ac:dyDescent="0.25">
      <c r="A7" s="54" t="s">
        <v>140</v>
      </c>
      <c r="B7" s="44"/>
      <c r="C7" s="44"/>
      <c r="D7" s="43"/>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row>
    <row r="8" spans="1:43" ht="14.4" x14ac:dyDescent="0.25">
      <c r="A8" s="56" t="s">
        <v>148</v>
      </c>
      <c r="B8" s="44"/>
      <c r="C8" s="44"/>
      <c r="D8" s="43"/>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row>
    <row r="9" spans="1:43" ht="14.4" x14ac:dyDescent="0.25">
      <c r="A9" s="44"/>
      <c r="B9" s="44"/>
      <c r="C9" s="44"/>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row>
    <row r="10" spans="1:43" ht="21.6" customHeight="1" x14ac:dyDescent="0.3">
      <c r="A10" s="79" t="s">
        <v>117</v>
      </c>
      <c r="B10" s="80"/>
      <c r="C10" s="81"/>
      <c r="D10" s="45" t="s">
        <v>6</v>
      </c>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row>
    <row r="11" spans="1:43" ht="15" customHeight="1" x14ac:dyDescent="0.25">
      <c r="A11" s="16" t="s">
        <v>7</v>
      </c>
      <c r="B11" s="12"/>
      <c r="C11" s="18"/>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row>
    <row r="12" spans="1:43" ht="14.25" customHeight="1" x14ac:dyDescent="0.25">
      <c r="A12" s="17" t="s">
        <v>144</v>
      </c>
      <c r="B12" s="13">
        <v>600</v>
      </c>
      <c r="C12" s="18" t="s">
        <v>1</v>
      </c>
      <c r="D12" s="59"/>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row>
    <row r="13" spans="1:43" x14ac:dyDescent="0.25">
      <c r="A13" s="17" t="s">
        <v>10</v>
      </c>
      <c r="B13" s="14">
        <v>540</v>
      </c>
      <c r="C13" s="18" t="s">
        <v>1</v>
      </c>
      <c r="D13" s="59"/>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row>
    <row r="14" spans="1:43" x14ac:dyDescent="0.25">
      <c r="A14" s="17" t="s">
        <v>59</v>
      </c>
      <c r="B14" s="14">
        <v>450</v>
      </c>
      <c r="C14" s="18" t="s">
        <v>1</v>
      </c>
      <c r="D14" s="59"/>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row>
    <row r="15" spans="1:43" ht="13.5" customHeight="1" x14ac:dyDescent="0.25">
      <c r="A15" s="17" t="s">
        <v>60</v>
      </c>
      <c r="B15" s="62" t="s">
        <v>92</v>
      </c>
      <c r="C15" s="18"/>
      <c r="D15" s="83" t="s">
        <v>143</v>
      </c>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row>
    <row r="16" spans="1:43" x14ac:dyDescent="0.25">
      <c r="A16" s="27" t="s">
        <v>101</v>
      </c>
      <c r="B16" s="63">
        <v>20</v>
      </c>
      <c r="C16" s="18" t="s">
        <v>3</v>
      </c>
      <c r="D16" s="83"/>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row>
    <row r="17" spans="1:42" x14ac:dyDescent="0.25">
      <c r="A17" s="28" t="s">
        <v>89</v>
      </c>
      <c r="B17" s="62" t="s">
        <v>145</v>
      </c>
      <c r="C17" s="18"/>
      <c r="D17" s="83"/>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row>
    <row r="18" spans="1:42" x14ac:dyDescent="0.25">
      <c r="A18" s="27" t="s">
        <v>101</v>
      </c>
      <c r="B18" s="63">
        <v>0</v>
      </c>
      <c r="C18" s="18" t="s">
        <v>3</v>
      </c>
      <c r="D18" s="83"/>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row>
    <row r="19" spans="1:42" x14ac:dyDescent="0.25">
      <c r="A19" s="28" t="s">
        <v>90</v>
      </c>
      <c r="B19" s="62" t="s">
        <v>145</v>
      </c>
      <c r="C19" s="18"/>
      <c r="D19" s="83"/>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row>
    <row r="20" spans="1:42" x14ac:dyDescent="0.25">
      <c r="A20" s="27" t="s">
        <v>101</v>
      </c>
      <c r="B20" s="63">
        <v>0</v>
      </c>
      <c r="C20" s="18" t="s">
        <v>3</v>
      </c>
      <c r="D20" s="83"/>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row>
    <row r="21" spans="1:42" x14ac:dyDescent="0.25">
      <c r="A21" s="28" t="s">
        <v>91</v>
      </c>
      <c r="B21" s="63" t="s">
        <v>135</v>
      </c>
      <c r="C21" s="18"/>
      <c r="D21" s="83"/>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row>
    <row r="22" spans="1:42" x14ac:dyDescent="0.25">
      <c r="A22" s="27" t="s">
        <v>101</v>
      </c>
      <c r="B22" s="15">
        <v>5</v>
      </c>
      <c r="C22" s="18" t="s">
        <v>3</v>
      </c>
      <c r="D22" s="83"/>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row>
    <row r="23" spans="1:42" x14ac:dyDescent="0.25">
      <c r="A23" s="17" t="s">
        <v>128</v>
      </c>
      <c r="B23" s="29">
        <v>20</v>
      </c>
      <c r="C23" s="18" t="s">
        <v>3</v>
      </c>
      <c r="D23" s="49"/>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row>
    <row r="24" spans="1:42" x14ac:dyDescent="0.25">
      <c r="A24" s="17" t="s">
        <v>103</v>
      </c>
      <c r="B24" s="10">
        <f>(B16+B18+B20+B22)*B13+B23*B14</f>
        <v>22500</v>
      </c>
      <c r="C24" s="19" t="s">
        <v>0</v>
      </c>
      <c r="D24" s="58"/>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row>
    <row r="25" spans="1:42" s="41" customFormat="1" ht="6.9" customHeight="1" x14ac:dyDescent="0.25">
      <c r="A25" s="46"/>
      <c r="B25" s="50"/>
      <c r="C25" s="51"/>
      <c r="D25" s="58"/>
    </row>
    <row r="26" spans="1:42" x14ac:dyDescent="0.25">
      <c r="A26" s="16" t="s">
        <v>107</v>
      </c>
      <c r="B26" s="10"/>
      <c r="C26" s="19"/>
      <c r="D26" s="40"/>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row>
    <row r="27" spans="1:42" x14ac:dyDescent="0.25">
      <c r="A27" s="17" t="s">
        <v>105</v>
      </c>
      <c r="B27" s="55">
        <v>22000</v>
      </c>
      <c r="C27" s="19" t="s">
        <v>0</v>
      </c>
      <c r="D27" s="49" t="s">
        <v>136</v>
      </c>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row>
    <row r="28" spans="1:42" ht="21.6" customHeight="1" x14ac:dyDescent="0.25">
      <c r="A28" s="79" t="s">
        <v>118</v>
      </c>
      <c r="B28" s="80"/>
      <c r="C28" s="81"/>
      <c r="D28" s="40"/>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row>
    <row r="29" spans="1:42" x14ac:dyDescent="0.25">
      <c r="A29" s="16" t="s">
        <v>8</v>
      </c>
      <c r="B29" s="10"/>
      <c r="C29" s="19"/>
      <c r="D29" s="40"/>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row>
    <row r="30" spans="1:42" x14ac:dyDescent="0.25">
      <c r="A30" s="17" t="s">
        <v>123</v>
      </c>
      <c r="B30" s="60">
        <f>IFERROR(VLOOKUP(B15,Hintergunddateien!$A$55:$C$74,2,FALSE),"-")</f>
        <v>1.8</v>
      </c>
      <c r="C30" s="19"/>
      <c r="D30" s="40"/>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row>
    <row r="31" spans="1:42" x14ac:dyDescent="0.25">
      <c r="A31" s="27" t="s">
        <v>102</v>
      </c>
      <c r="B31" s="64">
        <f>IFERROR(B16*B30,0)</f>
        <v>36</v>
      </c>
      <c r="C31" s="18" t="s">
        <v>3</v>
      </c>
      <c r="D31" s="40"/>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row>
    <row r="32" spans="1:42" x14ac:dyDescent="0.25">
      <c r="A32" s="17" t="s">
        <v>124</v>
      </c>
      <c r="B32" s="60" t="str">
        <f>IFERROR(VLOOKUP(B17,Hintergunddateien!$A$55:$C$74,2,FALSE),"-")</f>
        <v>-</v>
      </c>
      <c r="C32" s="19"/>
      <c r="D32" s="40"/>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row>
    <row r="33" spans="1:42" x14ac:dyDescent="0.25">
      <c r="A33" s="27" t="s">
        <v>102</v>
      </c>
      <c r="B33" s="64">
        <f>IFERROR(B18*B32,0)</f>
        <v>0</v>
      </c>
      <c r="C33" s="18" t="s">
        <v>3</v>
      </c>
      <c r="D33" s="40"/>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row>
    <row r="34" spans="1:42" x14ac:dyDescent="0.25">
      <c r="A34" s="17" t="s">
        <v>125</v>
      </c>
      <c r="B34" s="60" t="str">
        <f>IFERROR(VLOOKUP(B19,Hintergunddateien!$A$55:$C$74,2,FALSE),"-")</f>
        <v>-</v>
      </c>
      <c r="C34" s="19"/>
      <c r="D34" s="40"/>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row>
    <row r="35" spans="1:42" x14ac:dyDescent="0.25">
      <c r="A35" s="27" t="s">
        <v>102</v>
      </c>
      <c r="B35" s="64">
        <f>IFERROR(B20*B34,0)</f>
        <v>0</v>
      </c>
      <c r="C35" s="18" t="s">
        <v>3</v>
      </c>
      <c r="D35" s="40"/>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row>
    <row r="36" spans="1:42" x14ac:dyDescent="0.25">
      <c r="A36" s="17" t="s">
        <v>126</v>
      </c>
      <c r="B36" s="13">
        <v>0.5</v>
      </c>
      <c r="C36" s="19"/>
      <c r="D36" s="49" t="s">
        <v>110</v>
      </c>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row>
    <row r="37" spans="1:42" x14ac:dyDescent="0.25">
      <c r="A37" s="27" t="s">
        <v>102</v>
      </c>
      <c r="B37" s="20">
        <f>IFERROR(B22*B36,0)</f>
        <v>2.5</v>
      </c>
      <c r="C37" s="18" t="s">
        <v>3</v>
      </c>
      <c r="D37" s="40"/>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row>
    <row r="38" spans="1:42" x14ac:dyDescent="0.25">
      <c r="A38" s="17" t="s">
        <v>127</v>
      </c>
      <c r="B38" s="29">
        <f>B23*1.8</f>
        <v>36</v>
      </c>
      <c r="C38" s="18" t="s">
        <v>0</v>
      </c>
      <c r="D38" s="49"/>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row>
    <row r="39" spans="1:42" x14ac:dyDescent="0.25">
      <c r="A39" s="16" t="s">
        <v>104</v>
      </c>
      <c r="B39" s="21">
        <f>(B31+B33+B35+B37)*B13+B38*B14</f>
        <v>36990</v>
      </c>
      <c r="C39" s="19" t="s">
        <v>0</v>
      </c>
      <c r="D39" s="40"/>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row>
    <row r="40" spans="1:42" ht="6.9" customHeight="1" x14ac:dyDescent="0.25">
      <c r="A40" s="17"/>
      <c r="B40" s="21"/>
      <c r="C40" s="19"/>
      <c r="D40" s="40"/>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row>
    <row r="41" spans="1:42" x14ac:dyDescent="0.25">
      <c r="A41" s="16" t="s">
        <v>108</v>
      </c>
      <c r="B41" s="21"/>
      <c r="C41" s="19"/>
      <c r="D41" s="40"/>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row>
    <row r="42" spans="1:42" x14ac:dyDescent="0.25">
      <c r="A42" s="17" t="s">
        <v>109</v>
      </c>
      <c r="B42" s="21">
        <f>B27*1.8</f>
        <v>39600</v>
      </c>
      <c r="C42" s="19" t="s">
        <v>0</v>
      </c>
      <c r="D42" s="40"/>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row>
    <row r="43" spans="1:42" ht="6.9" customHeight="1" x14ac:dyDescent="0.25">
      <c r="A43" s="17"/>
      <c r="B43" s="20"/>
      <c r="C43" s="18"/>
      <c r="D43" s="40"/>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row>
    <row r="44" spans="1:42" x14ac:dyDescent="0.25">
      <c r="A44" s="16" t="s">
        <v>111</v>
      </c>
      <c r="B44" s="9">
        <f>B42-B39</f>
        <v>2610</v>
      </c>
      <c r="C44" s="19" t="s">
        <v>0</v>
      </c>
      <c r="D44" s="40"/>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row>
    <row r="45" spans="1:42" ht="21.6" customHeight="1" x14ac:dyDescent="0.25">
      <c r="A45" s="79" t="s">
        <v>119</v>
      </c>
      <c r="B45" s="80"/>
      <c r="C45" s="81"/>
      <c r="D45" s="40"/>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row>
    <row r="46" spans="1:42" ht="16.2" x14ac:dyDescent="0.35">
      <c r="A46" s="16" t="s">
        <v>121</v>
      </c>
      <c r="B46" s="10"/>
      <c r="C46" s="19"/>
      <c r="D46" s="40"/>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row>
    <row r="47" spans="1:42" ht="15.6" x14ac:dyDescent="0.35">
      <c r="A47" s="17" t="s">
        <v>130</v>
      </c>
      <c r="B47" s="60">
        <f>IFERROR(VLOOKUP(B15,Hintergunddateien!$A$55:$C$74,3,FALSE),"-")</f>
        <v>560</v>
      </c>
      <c r="C47" s="30" t="s">
        <v>114</v>
      </c>
      <c r="D47" s="40"/>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row>
    <row r="48" spans="1:42" ht="15.6" x14ac:dyDescent="0.35">
      <c r="A48" s="27" t="s">
        <v>113</v>
      </c>
      <c r="B48" s="65">
        <f>IFERROR(B16*B47*$B$13/1000/1000,0)</f>
        <v>6.048</v>
      </c>
      <c r="C48" s="30" t="s">
        <v>115</v>
      </c>
      <c r="D48" s="40"/>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row>
    <row r="49" spans="1:42" ht="15.6" x14ac:dyDescent="0.35">
      <c r="A49" s="17" t="s">
        <v>132</v>
      </c>
      <c r="B49" s="60" t="str">
        <f>IFERROR(VLOOKUP(B17,Hintergunddateien!$A$55:$C$74,3,FALSE),"-")</f>
        <v>-</v>
      </c>
      <c r="C49" s="30" t="s">
        <v>114</v>
      </c>
      <c r="D49" s="40"/>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row>
    <row r="50" spans="1:42" ht="15.6" x14ac:dyDescent="0.35">
      <c r="A50" s="27" t="s">
        <v>113</v>
      </c>
      <c r="B50" s="65">
        <f>IFERROR(B18*B49*$B$13/1000/1000,0)</f>
        <v>0</v>
      </c>
      <c r="C50" s="30" t="s">
        <v>115</v>
      </c>
      <c r="D50" s="40"/>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row>
    <row r="51" spans="1:42" ht="15.6" x14ac:dyDescent="0.35">
      <c r="A51" s="17" t="s">
        <v>133</v>
      </c>
      <c r="B51" s="60" t="str">
        <f>IFERROR(VLOOKUP(B19,Hintergunddateien!$A$55:$C$74,3,FALSE),"-")</f>
        <v>-</v>
      </c>
      <c r="C51" s="30" t="s">
        <v>114</v>
      </c>
      <c r="D51" s="40"/>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row>
    <row r="52" spans="1:42" ht="15.6" x14ac:dyDescent="0.35">
      <c r="A52" s="27" t="s">
        <v>113</v>
      </c>
      <c r="B52" s="65">
        <f>IFERROR(B20*B51*$B$13/1000/1000,0)</f>
        <v>0</v>
      </c>
      <c r="C52" s="30" t="s">
        <v>115</v>
      </c>
      <c r="D52" s="40"/>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row>
    <row r="53" spans="1:42" ht="15.6" x14ac:dyDescent="0.35">
      <c r="A53" s="17" t="s">
        <v>131</v>
      </c>
      <c r="B53" s="13">
        <v>155</v>
      </c>
      <c r="C53" s="30" t="s">
        <v>114</v>
      </c>
      <c r="D53" s="49" t="s">
        <v>142</v>
      </c>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row>
    <row r="54" spans="1:42" ht="15.6" x14ac:dyDescent="0.35">
      <c r="A54" s="27" t="s">
        <v>113</v>
      </c>
      <c r="B54" s="65">
        <f>IFERROR(B22*B53*$B$13/1000/1000,0)</f>
        <v>0.41849999999999998</v>
      </c>
      <c r="C54" s="30" t="s">
        <v>115</v>
      </c>
      <c r="D54" s="53"/>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row>
    <row r="55" spans="1:42" ht="15.6" x14ac:dyDescent="0.35">
      <c r="A55" s="17" t="s">
        <v>129</v>
      </c>
      <c r="B55" s="72">
        <f>B23*B14*560/1000/1000</f>
        <v>5.04</v>
      </c>
      <c r="C55" s="30" t="s">
        <v>115</v>
      </c>
      <c r="D55" s="40"/>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row>
    <row r="56" spans="1:42" ht="15.6" x14ac:dyDescent="0.35">
      <c r="A56" s="17" t="s">
        <v>113</v>
      </c>
      <c r="B56" s="71">
        <f>B48+B50+B52+B54+B55</f>
        <v>11.506499999999999</v>
      </c>
      <c r="C56" s="31" t="s">
        <v>116</v>
      </c>
      <c r="D56" s="40"/>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row>
    <row r="57" spans="1:42" ht="6.9" customHeight="1" x14ac:dyDescent="0.25">
      <c r="A57" s="17"/>
      <c r="B57" s="21"/>
      <c r="C57" s="19"/>
      <c r="D57" s="40"/>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row>
    <row r="58" spans="1:42" ht="16.2" x14ac:dyDescent="0.35">
      <c r="A58" s="16" t="s">
        <v>120</v>
      </c>
      <c r="B58" s="21"/>
      <c r="C58" s="19"/>
      <c r="D58" s="40"/>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row>
    <row r="59" spans="1:42" ht="30" x14ac:dyDescent="0.25">
      <c r="A59" s="32" t="s">
        <v>147</v>
      </c>
      <c r="B59" s="70">
        <f>B27*560/1000/1000</f>
        <v>12.32</v>
      </c>
      <c r="C59" s="33" t="s">
        <v>116</v>
      </c>
      <c r="D59" s="40"/>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row>
    <row r="60" spans="1:42" ht="6.9" customHeight="1" x14ac:dyDescent="0.25">
      <c r="A60" s="17"/>
      <c r="B60" s="20"/>
      <c r="C60" s="18"/>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row>
    <row r="61" spans="1:42" ht="16.2" x14ac:dyDescent="0.35">
      <c r="A61" s="16" t="s">
        <v>122</v>
      </c>
      <c r="B61" s="69">
        <f>B59-B56</f>
        <v>0.81350000000000122</v>
      </c>
      <c r="C61" s="33" t="s">
        <v>116</v>
      </c>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row>
    <row r="62" spans="1:42" x14ac:dyDescent="0.25">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row>
    <row r="63" spans="1:42" x14ac:dyDescent="0.25">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row>
    <row r="64" spans="1:42" x14ac:dyDescent="0.25">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row>
    <row r="65" spans="1:42" x14ac:dyDescent="0.25">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row>
    <row r="66" spans="1:42" x14ac:dyDescent="0.25">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row>
    <row r="67" spans="1:42" x14ac:dyDescent="0.25">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row>
    <row r="68" spans="1:42" x14ac:dyDescent="0.25">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row>
    <row r="69" spans="1:42" x14ac:dyDescent="0.25">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row>
    <row r="70" spans="1:42" x14ac:dyDescent="0.25">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row>
    <row r="71" spans="1:42" x14ac:dyDescent="0.25">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row>
    <row r="72" spans="1:42" x14ac:dyDescent="0.25">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row>
    <row r="73" spans="1:42" x14ac:dyDescent="0.25">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row>
    <row r="74" spans="1:42" x14ac:dyDescent="0.25">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row>
    <row r="75" spans="1:42" x14ac:dyDescent="0.25">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row>
    <row r="76" spans="1:42" x14ac:dyDescent="0.25">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row>
    <row r="77" spans="1:42" x14ac:dyDescent="0.25">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row>
    <row r="78" spans="1:42" x14ac:dyDescent="0.25">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row>
    <row r="79" spans="1:42" x14ac:dyDescent="0.25">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row>
    <row r="80" spans="1:42" x14ac:dyDescent="0.25">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row>
    <row r="81" spans="1:42" x14ac:dyDescent="0.25">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row>
    <row r="82" spans="1:42" x14ac:dyDescent="0.25">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row>
    <row r="83" spans="1:42" x14ac:dyDescent="0.25">
      <c r="A83" s="41"/>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row>
    <row r="84" spans="1:42" x14ac:dyDescent="0.25">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row>
    <row r="85" spans="1:42" x14ac:dyDescent="0.25">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row>
    <row r="86" spans="1:42" x14ac:dyDescent="0.25">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row>
    <row r="87" spans="1:42" x14ac:dyDescent="0.25">
      <c r="A87" s="41"/>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row>
    <row r="88" spans="1:42" x14ac:dyDescent="0.25">
      <c r="A88" s="41"/>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row>
    <row r="89" spans="1:42" x14ac:dyDescent="0.25">
      <c r="A89" s="41"/>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row>
    <row r="90" spans="1:42" x14ac:dyDescent="0.25">
      <c r="A90" s="41"/>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row>
    <row r="91" spans="1:42" x14ac:dyDescent="0.25">
      <c r="A91" s="41"/>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row>
    <row r="92" spans="1:42" x14ac:dyDescent="0.25">
      <c r="A92" s="41"/>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row>
    <row r="93" spans="1:42" x14ac:dyDescent="0.25">
      <c r="A93" s="41"/>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row>
    <row r="94" spans="1:42" x14ac:dyDescent="0.25">
      <c r="A94" s="41"/>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row>
    <row r="95" spans="1:42" x14ac:dyDescent="0.25">
      <c r="A95" s="41"/>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row>
    <row r="96" spans="1:42" x14ac:dyDescent="0.25">
      <c r="A96" s="41"/>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row>
    <row r="97" spans="1:42" x14ac:dyDescent="0.25">
      <c r="A97" s="41"/>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row>
    <row r="98" spans="1:42" x14ac:dyDescent="0.25">
      <c r="A98" s="41"/>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row>
    <row r="99" spans="1:42" x14ac:dyDescent="0.25">
      <c r="A99" s="41"/>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row>
    <row r="100" spans="1:42" x14ac:dyDescent="0.25">
      <c r="A100" s="41"/>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row>
    <row r="101" spans="1:42" x14ac:dyDescent="0.25">
      <c r="A101" s="41"/>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row>
    <row r="102" spans="1:42" x14ac:dyDescent="0.25">
      <c r="A102" s="41"/>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row>
    <row r="103" spans="1:42" x14ac:dyDescent="0.25">
      <c r="A103" s="41"/>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row>
    <row r="104" spans="1:42" x14ac:dyDescent="0.25">
      <c r="A104" s="41"/>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row>
    <row r="105" spans="1:42" x14ac:dyDescent="0.25">
      <c r="A105" s="41"/>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row>
    <row r="106" spans="1:42" x14ac:dyDescent="0.25">
      <c r="A106" s="41"/>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row>
    <row r="107" spans="1:42" x14ac:dyDescent="0.25">
      <c r="A107" s="41"/>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row>
    <row r="108" spans="1:42" x14ac:dyDescent="0.25">
      <c r="A108" s="41"/>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row>
    <row r="109" spans="1:42" x14ac:dyDescent="0.25">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row>
    <row r="110" spans="1:42" x14ac:dyDescent="0.25">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row>
    <row r="111" spans="1:42" x14ac:dyDescent="0.25">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row>
    <row r="112" spans="1:42" x14ac:dyDescent="0.25">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row>
    <row r="113" spans="1:42" x14ac:dyDescent="0.25">
      <c r="A113" s="41"/>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row>
    <row r="114" spans="1:42" x14ac:dyDescent="0.25">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row>
    <row r="115" spans="1:42" x14ac:dyDescent="0.25">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row>
    <row r="116" spans="1:42" x14ac:dyDescent="0.25">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row>
    <row r="117" spans="1:42" x14ac:dyDescent="0.25">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row>
    <row r="118" spans="1:42" x14ac:dyDescent="0.25">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row>
    <row r="119" spans="1:42" x14ac:dyDescent="0.25">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row>
    <row r="120" spans="1:42" x14ac:dyDescent="0.25">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row>
    <row r="121" spans="1:42" x14ac:dyDescent="0.25">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row>
    <row r="122" spans="1:42" x14ac:dyDescent="0.25">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row>
    <row r="123" spans="1:42" x14ac:dyDescent="0.25">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row>
    <row r="124" spans="1:42" x14ac:dyDescent="0.25">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row>
    <row r="125" spans="1:42" x14ac:dyDescent="0.25">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row>
    <row r="126" spans="1:42" x14ac:dyDescent="0.25">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row>
    <row r="127" spans="1:42" x14ac:dyDescent="0.25">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row>
    <row r="128" spans="1:42" x14ac:dyDescent="0.25">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row>
    <row r="129" spans="1:42" x14ac:dyDescent="0.25">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row>
    <row r="130" spans="1:42" x14ac:dyDescent="0.25">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row>
    <row r="131" spans="1:42" x14ac:dyDescent="0.25">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row>
    <row r="132" spans="1:42" x14ac:dyDescent="0.25">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row>
    <row r="133" spans="1:42" x14ac:dyDescent="0.25">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row>
    <row r="134" spans="1:42" x14ac:dyDescent="0.25">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row>
    <row r="135" spans="1:42" x14ac:dyDescent="0.25">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row>
    <row r="136" spans="1:42" x14ac:dyDescent="0.25">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row>
    <row r="137" spans="1:42" x14ac:dyDescent="0.25">
      <c r="A137" s="41"/>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row>
    <row r="138" spans="1:42" x14ac:dyDescent="0.25">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row>
    <row r="139" spans="1:42" x14ac:dyDescent="0.25">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row>
    <row r="140" spans="1:42" x14ac:dyDescent="0.25">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row>
    <row r="141" spans="1:42" x14ac:dyDescent="0.25">
      <c r="A141" s="41"/>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row>
    <row r="142" spans="1:42" x14ac:dyDescent="0.25">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row>
    <row r="143" spans="1:42" x14ac:dyDescent="0.25">
      <c r="A143" s="41"/>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row>
    <row r="144" spans="1:42" x14ac:dyDescent="0.25">
      <c r="A144" s="41"/>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row>
    <row r="145" spans="1:42" x14ac:dyDescent="0.25">
      <c r="A145" s="41"/>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row>
    <row r="146" spans="1:42" x14ac:dyDescent="0.25">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row>
    <row r="147" spans="1:42" x14ac:dyDescent="0.25">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row>
    <row r="148" spans="1:42" x14ac:dyDescent="0.25">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row>
    <row r="149" spans="1:42" x14ac:dyDescent="0.25">
      <c r="A149" s="41"/>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row>
    <row r="150" spans="1:42" x14ac:dyDescent="0.25">
      <c r="A150" s="41"/>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row>
    <row r="151" spans="1:42" x14ac:dyDescent="0.25">
      <c r="A151" s="41"/>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row>
    <row r="152" spans="1:42" x14ac:dyDescent="0.25">
      <c r="A152" s="41"/>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row>
    <row r="153" spans="1:42" x14ac:dyDescent="0.25">
      <c r="A153" s="41"/>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row>
    <row r="154" spans="1:42" x14ac:dyDescent="0.25">
      <c r="A154" s="41"/>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row>
    <row r="155" spans="1:42" x14ac:dyDescent="0.25">
      <c r="A155" s="41"/>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row>
    <row r="156" spans="1:42" x14ac:dyDescent="0.25">
      <c r="A156" s="41"/>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row>
    <row r="157" spans="1:42" x14ac:dyDescent="0.25">
      <c r="A157" s="41"/>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row>
    <row r="158" spans="1:42" x14ac:dyDescent="0.25">
      <c r="A158" s="41"/>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row>
    <row r="159" spans="1:42" x14ac:dyDescent="0.25">
      <c r="A159" s="41"/>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row>
    <row r="160" spans="1:42" x14ac:dyDescent="0.25">
      <c r="A160" s="41"/>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row>
    <row r="161" spans="1:42" x14ac:dyDescent="0.25">
      <c r="A161" s="41"/>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row>
    <row r="162" spans="1:42" x14ac:dyDescent="0.25">
      <c r="A162" s="41"/>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row>
    <row r="163" spans="1:42" x14ac:dyDescent="0.25">
      <c r="A163" s="41"/>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row>
    <row r="164" spans="1:42" x14ac:dyDescent="0.25">
      <c r="A164" s="41"/>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row>
    <row r="165" spans="1:42" x14ac:dyDescent="0.25">
      <c r="A165" s="41"/>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row>
    <row r="166" spans="1:42" x14ac:dyDescent="0.25">
      <c r="A166" s="41"/>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row>
    <row r="167" spans="1:42" x14ac:dyDescent="0.25">
      <c r="A167" s="41"/>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row>
    <row r="168" spans="1:42" x14ac:dyDescent="0.25">
      <c r="A168" s="41"/>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row>
    <row r="169" spans="1:42" x14ac:dyDescent="0.25">
      <c r="A169" s="41"/>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row>
    <row r="170" spans="1:42" x14ac:dyDescent="0.25">
      <c r="A170" s="41"/>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row>
    <row r="171" spans="1:42" x14ac:dyDescent="0.25">
      <c r="A171" s="41"/>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row>
    <row r="172" spans="1:42" x14ac:dyDescent="0.25">
      <c r="A172" s="41"/>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row>
    <row r="173" spans="1:42" x14ac:dyDescent="0.25">
      <c r="A173" s="41"/>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row>
    <row r="174" spans="1:42" x14ac:dyDescent="0.25">
      <c r="A174" s="41"/>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row>
    <row r="175" spans="1:42" x14ac:dyDescent="0.25">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row>
    <row r="176" spans="1:42" x14ac:dyDescent="0.25">
      <c r="A176" s="41"/>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row>
    <row r="177" spans="1:42" x14ac:dyDescent="0.25">
      <c r="A177" s="41"/>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row>
    <row r="178" spans="1:42" x14ac:dyDescent="0.25">
      <c r="A178" s="41"/>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row>
    <row r="179" spans="1:42" x14ac:dyDescent="0.25">
      <c r="A179" s="41"/>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row>
    <row r="180" spans="1:42" x14ac:dyDescent="0.25">
      <c r="A180" s="41"/>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row>
    <row r="181" spans="1:42" x14ac:dyDescent="0.25">
      <c r="A181" s="41"/>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row>
    <row r="182" spans="1:42" x14ac:dyDescent="0.25">
      <c r="A182" s="41"/>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row>
    <row r="183" spans="1:42" x14ac:dyDescent="0.25">
      <c r="A183" s="41"/>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row>
    <row r="184" spans="1:42" x14ac:dyDescent="0.25">
      <c r="A184" s="41"/>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row>
    <row r="185" spans="1:42" x14ac:dyDescent="0.25">
      <c r="A185" s="41"/>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row>
    <row r="186" spans="1:42" x14ac:dyDescent="0.25">
      <c r="A186" s="41"/>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row>
    <row r="187" spans="1:42" x14ac:dyDescent="0.25">
      <c r="A187" s="41"/>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row>
    <row r="188" spans="1:42" x14ac:dyDescent="0.25">
      <c r="A188" s="41"/>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row>
    <row r="189" spans="1:42" x14ac:dyDescent="0.25">
      <c r="A189" s="41"/>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row>
    <row r="190" spans="1:42" x14ac:dyDescent="0.25">
      <c r="A190" s="41"/>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row>
    <row r="191" spans="1:42" x14ac:dyDescent="0.25">
      <c r="A191" s="41"/>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row>
    <row r="192" spans="1:42" x14ac:dyDescent="0.25">
      <c r="A192" s="41"/>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row>
    <row r="193" spans="1:42" x14ac:dyDescent="0.25">
      <c r="A193" s="41"/>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row>
    <row r="194" spans="1:42" x14ac:dyDescent="0.25">
      <c r="A194" s="41"/>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row>
    <row r="195" spans="1:42" x14ac:dyDescent="0.25">
      <c r="A195" s="41"/>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row>
    <row r="196" spans="1:42" x14ac:dyDescent="0.25">
      <c r="A196" s="41"/>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row>
    <row r="197" spans="1:42" x14ac:dyDescent="0.25">
      <c r="A197" s="41"/>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row>
    <row r="198" spans="1:42" x14ac:dyDescent="0.25">
      <c r="A198" s="41"/>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row>
    <row r="199" spans="1:42" x14ac:dyDescent="0.25">
      <c r="A199" s="41"/>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41"/>
    </row>
    <row r="200" spans="1:42" x14ac:dyDescent="0.25">
      <c r="A200" s="41"/>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41"/>
    </row>
    <row r="201" spans="1:42" x14ac:dyDescent="0.25">
      <c r="A201" s="41"/>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row>
    <row r="202" spans="1:42" x14ac:dyDescent="0.25">
      <c r="A202" s="41"/>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row>
    <row r="203" spans="1:42" x14ac:dyDescent="0.25">
      <c r="A203" s="41"/>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row>
    <row r="204" spans="1:42" x14ac:dyDescent="0.25">
      <c r="A204" s="41"/>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row>
    <row r="205" spans="1:42" x14ac:dyDescent="0.25">
      <c r="A205" s="41"/>
      <c r="B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row>
    <row r="206" spans="1:42" x14ac:dyDescent="0.25">
      <c r="A206" s="41"/>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1"/>
      <c r="AN206" s="41"/>
      <c r="AO206" s="41"/>
      <c r="AP206" s="41"/>
    </row>
    <row r="207" spans="1:42" x14ac:dyDescent="0.25">
      <c r="A207" s="41"/>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c r="AP207" s="41"/>
    </row>
    <row r="208" spans="1:42" x14ac:dyDescent="0.25">
      <c r="A208" s="41"/>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41"/>
    </row>
    <row r="209" spans="1:42" x14ac:dyDescent="0.25">
      <c r="A209" s="41"/>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c r="AP209" s="41"/>
    </row>
    <row r="210" spans="1:42" x14ac:dyDescent="0.25">
      <c r="A210" s="41"/>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c r="AA210" s="41"/>
      <c r="AB210" s="41"/>
      <c r="AC210" s="41"/>
      <c r="AD210" s="41"/>
      <c r="AE210" s="41"/>
      <c r="AF210" s="41"/>
      <c r="AG210" s="41"/>
      <c r="AH210" s="41"/>
      <c r="AI210" s="41"/>
      <c r="AJ210" s="41"/>
      <c r="AK210" s="41"/>
      <c r="AL210" s="41"/>
      <c r="AM210" s="41"/>
      <c r="AN210" s="41"/>
      <c r="AO210" s="41"/>
      <c r="AP210" s="41"/>
    </row>
    <row r="211" spans="1:42" x14ac:dyDescent="0.25">
      <c r="A211" s="41"/>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41"/>
      <c r="AJ211" s="41"/>
      <c r="AK211" s="41"/>
      <c r="AL211" s="41"/>
      <c r="AM211" s="41"/>
      <c r="AN211" s="41"/>
      <c r="AO211" s="41"/>
      <c r="AP211" s="41"/>
    </row>
    <row r="212" spans="1:42" x14ac:dyDescent="0.25">
      <c r="A212" s="41"/>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c r="AA212" s="41"/>
      <c r="AB212" s="41"/>
      <c r="AC212" s="41"/>
      <c r="AD212" s="41"/>
      <c r="AE212" s="41"/>
      <c r="AF212" s="41"/>
      <c r="AG212" s="41"/>
      <c r="AH212" s="41"/>
      <c r="AI212" s="41"/>
      <c r="AJ212" s="41"/>
      <c r="AK212" s="41"/>
      <c r="AL212" s="41"/>
      <c r="AM212" s="41"/>
      <c r="AN212" s="41"/>
      <c r="AO212" s="41"/>
      <c r="AP212" s="41"/>
    </row>
    <row r="213" spans="1:42" x14ac:dyDescent="0.25">
      <c r="A213" s="41"/>
      <c r="B213" s="41"/>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c r="AA213" s="41"/>
      <c r="AB213" s="41"/>
      <c r="AC213" s="41"/>
      <c r="AD213" s="41"/>
      <c r="AE213" s="41"/>
      <c r="AF213" s="41"/>
      <c r="AG213" s="41"/>
      <c r="AH213" s="41"/>
      <c r="AI213" s="41"/>
      <c r="AJ213" s="41"/>
      <c r="AK213" s="41"/>
      <c r="AL213" s="41"/>
      <c r="AM213" s="41"/>
      <c r="AN213" s="41"/>
      <c r="AO213" s="41"/>
      <c r="AP213" s="41"/>
    </row>
    <row r="214" spans="1:42" x14ac:dyDescent="0.25">
      <c r="D214" s="41"/>
      <c r="E214" s="41"/>
      <c r="F214" s="41"/>
      <c r="G214" s="41"/>
      <c r="H214" s="41"/>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41"/>
      <c r="AI214" s="41"/>
      <c r="AJ214" s="41"/>
      <c r="AK214" s="41"/>
      <c r="AL214" s="41"/>
      <c r="AM214" s="41"/>
      <c r="AN214" s="41"/>
      <c r="AO214" s="41"/>
      <c r="AP214" s="41"/>
    </row>
    <row r="215" spans="1:42" x14ac:dyDescent="0.25">
      <c r="D215" s="41"/>
      <c r="E215" s="41"/>
      <c r="F215" s="41"/>
      <c r="G215" s="41"/>
      <c r="H215" s="41"/>
      <c r="I215" s="41"/>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c r="AG215" s="41"/>
      <c r="AH215" s="41"/>
      <c r="AI215" s="41"/>
      <c r="AJ215" s="41"/>
      <c r="AK215" s="41"/>
      <c r="AL215" s="41"/>
      <c r="AM215" s="41"/>
      <c r="AN215" s="41"/>
      <c r="AO215" s="41"/>
      <c r="AP215" s="41"/>
    </row>
  </sheetData>
  <sheetProtection algorithmName="SHA-512" hashValue="ULRwhSaqzSXy/1xpBVf8Pmd+/Vx+f/6ZmOkD284NmOcUG3DlT3dWKB0rqGsbfL8/PzBlWTkFpxi8xOZfMEfoiw==" saltValue="aaO11An7zMgTuop4COWTIg==" spinCount="100000" sheet="1" objects="1" scenarios="1"/>
  <mergeCells count="5">
    <mergeCell ref="A45:C45"/>
    <mergeCell ref="A4:C5"/>
    <mergeCell ref="A10:C10"/>
    <mergeCell ref="A28:C28"/>
    <mergeCell ref="D15:D22"/>
  </mergeCells>
  <conditionalFormatting sqref="B44">
    <cfRule type="cellIs" dxfId="7" priority="3" operator="greaterThanOrEqual">
      <formula>0</formula>
    </cfRule>
    <cfRule type="cellIs" dxfId="6" priority="4" operator="lessThan">
      <formula>0</formula>
    </cfRule>
  </conditionalFormatting>
  <conditionalFormatting sqref="B61">
    <cfRule type="cellIs" dxfId="5" priority="1" operator="greaterThanOrEqual">
      <formula>0</formula>
    </cfRule>
    <cfRule type="cellIs" dxfId="4" priority="2" operator="lessThan">
      <formula>0</formula>
    </cfRule>
  </conditionalFormatting>
  <pageMargins left="0.25" right="0.25" top="0.75" bottom="0.75" header="0.3" footer="0.3"/>
  <pageSetup paperSize="9" scale="84" orientation="portrait" r:id="rId1"/>
  <headerFooter>
    <oddHeader>&amp;L&amp;"Arial,Fett"Objektadresse:
&amp;"Arial,Standard"Theoretisches MFH mit Nahwärme Spitzenlast&amp;R&amp;D</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Hintergunddateien!$A$54:$A$74</xm:f>
          </x14:formula1>
          <xm:sqref>B19</xm:sqref>
        </x14:dataValidation>
        <x14:dataValidation type="list" allowBlank="1" showInputMessage="1" showErrorMessage="1">
          <x14:formula1>
            <xm:f>Hintergunddateien!$A$54:$A$74</xm:f>
          </x14:formula1>
          <xm:sqref>B15</xm:sqref>
        </x14:dataValidation>
        <x14:dataValidation type="list" allowBlank="1" showInputMessage="1" showErrorMessage="1">
          <x14:formula1>
            <xm:f>Hintergunddateien!$A$54:$A$74</xm:f>
          </x14:formula1>
          <xm:sqref>B17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17"/>
  <sheetViews>
    <sheetView view="pageBreakPreview" zoomScale="85" zoomScaleNormal="100" zoomScaleSheetLayoutView="85" workbookViewId="0">
      <selection activeCell="B32" sqref="B32"/>
    </sheetView>
  </sheetViews>
  <sheetFormatPr baseColWidth="10" defaultColWidth="11" defaultRowHeight="13.8" x14ac:dyDescent="0.25"/>
  <cols>
    <col min="1" max="1" width="58.19921875" style="11" customWidth="1"/>
    <col min="2" max="3" width="13.69921875" style="11" customWidth="1"/>
    <col min="4" max="4" width="73.09765625" style="41" customWidth="1"/>
    <col min="5" max="5" width="11" style="41" customWidth="1"/>
    <col min="6" max="28" width="11" style="41"/>
    <col min="29" max="16384" width="11" style="11"/>
  </cols>
  <sheetData>
    <row r="1" spans="1:4" s="41" customFormat="1" x14ac:dyDescent="0.25">
      <c r="A1" s="38" t="s">
        <v>134</v>
      </c>
      <c r="B1" s="39"/>
      <c r="C1" s="39"/>
      <c r="D1" s="40"/>
    </row>
    <row r="2" spans="1:4" s="41" customFormat="1" x14ac:dyDescent="0.25">
      <c r="A2" s="39" t="s">
        <v>154</v>
      </c>
      <c r="B2" s="39"/>
      <c r="C2" s="39"/>
      <c r="D2" s="40"/>
    </row>
    <row r="3" spans="1:4" s="41" customFormat="1" x14ac:dyDescent="0.25">
      <c r="A3" s="39"/>
      <c r="B3" s="39"/>
      <c r="C3" s="39"/>
      <c r="D3" s="40"/>
    </row>
    <row r="4" spans="1:4" ht="14.25" customHeight="1" x14ac:dyDescent="0.25">
      <c r="A4" s="82" t="s">
        <v>146</v>
      </c>
      <c r="B4" s="82"/>
      <c r="C4" s="82"/>
      <c r="D4" s="42"/>
    </row>
    <row r="5" spans="1:4" x14ac:dyDescent="0.25">
      <c r="A5" s="82"/>
      <c r="B5" s="82"/>
      <c r="C5" s="82"/>
      <c r="D5" s="43"/>
    </row>
    <row r="6" spans="1:4" ht="14.4" x14ac:dyDescent="0.25">
      <c r="A6" s="44"/>
      <c r="B6" s="44"/>
      <c r="C6" s="44"/>
      <c r="D6" s="43"/>
    </row>
    <row r="7" spans="1:4" ht="14.4" x14ac:dyDescent="0.25">
      <c r="A7" s="54" t="s">
        <v>140</v>
      </c>
      <c r="B7" s="44"/>
      <c r="C7" s="44"/>
      <c r="D7" s="43"/>
    </row>
    <row r="8" spans="1:4" ht="14.4" x14ac:dyDescent="0.25">
      <c r="A8" s="56" t="s">
        <v>141</v>
      </c>
      <c r="B8" s="44"/>
      <c r="C8" s="44"/>
      <c r="D8" s="43"/>
    </row>
    <row r="9" spans="1:4" s="41" customFormat="1" x14ac:dyDescent="0.25">
      <c r="A9" s="39"/>
      <c r="B9" s="39"/>
      <c r="C9" s="39"/>
      <c r="D9" s="40"/>
    </row>
    <row r="10" spans="1:4" ht="21.6" customHeight="1" x14ac:dyDescent="0.3">
      <c r="A10" s="79" t="s">
        <v>117</v>
      </c>
      <c r="B10" s="80"/>
      <c r="C10" s="81"/>
      <c r="D10" s="45" t="s">
        <v>6</v>
      </c>
    </row>
    <row r="11" spans="1:4" ht="15" customHeight="1" x14ac:dyDescent="0.25">
      <c r="A11" s="16" t="s">
        <v>7</v>
      </c>
      <c r="B11" s="12"/>
      <c r="C11" s="18"/>
      <c r="D11" s="11"/>
    </row>
    <row r="12" spans="1:4" ht="14.25" customHeight="1" x14ac:dyDescent="0.25">
      <c r="A12" s="17" t="s">
        <v>11</v>
      </c>
      <c r="B12" s="14">
        <v>885</v>
      </c>
      <c r="C12" s="18" t="s">
        <v>1</v>
      </c>
      <c r="D12" s="59"/>
    </row>
    <row r="13" spans="1:4" x14ac:dyDescent="0.25">
      <c r="A13" s="17" t="s">
        <v>60</v>
      </c>
      <c r="B13" s="62" t="s">
        <v>92</v>
      </c>
      <c r="C13" s="18"/>
      <c r="D13" s="83" t="s">
        <v>143</v>
      </c>
    </row>
    <row r="14" spans="1:4" x14ac:dyDescent="0.25">
      <c r="A14" s="27" t="s">
        <v>101</v>
      </c>
      <c r="B14" s="63">
        <v>49</v>
      </c>
      <c r="C14" s="18" t="s">
        <v>3</v>
      </c>
      <c r="D14" s="83"/>
    </row>
    <row r="15" spans="1:4" x14ac:dyDescent="0.25">
      <c r="A15" s="28" t="s">
        <v>89</v>
      </c>
      <c r="B15" s="62" t="s">
        <v>145</v>
      </c>
      <c r="C15" s="18"/>
      <c r="D15" s="83"/>
    </row>
    <row r="16" spans="1:4" x14ac:dyDescent="0.25">
      <c r="A16" s="27" t="s">
        <v>101</v>
      </c>
      <c r="B16" s="63">
        <v>0</v>
      </c>
      <c r="C16" s="18" t="s">
        <v>3</v>
      </c>
      <c r="D16" s="83"/>
    </row>
    <row r="17" spans="1:4" x14ac:dyDescent="0.25">
      <c r="A17" s="28" t="s">
        <v>90</v>
      </c>
      <c r="B17" s="62" t="s">
        <v>145</v>
      </c>
      <c r="C17" s="18"/>
      <c r="D17" s="83"/>
    </row>
    <row r="18" spans="1:4" x14ac:dyDescent="0.25">
      <c r="A18" s="27" t="s">
        <v>101</v>
      </c>
      <c r="B18" s="63">
        <v>0</v>
      </c>
      <c r="C18" s="18" t="s">
        <v>3</v>
      </c>
      <c r="D18" s="83"/>
    </row>
    <row r="19" spans="1:4" x14ac:dyDescent="0.25">
      <c r="A19" s="28" t="s">
        <v>91</v>
      </c>
      <c r="B19" s="63" t="s">
        <v>145</v>
      </c>
      <c r="C19" s="18"/>
      <c r="D19" s="83"/>
    </row>
    <row r="20" spans="1:4" x14ac:dyDescent="0.25">
      <c r="A20" s="27" t="s">
        <v>101</v>
      </c>
      <c r="B20" s="63">
        <v>0</v>
      </c>
      <c r="C20" s="18" t="s">
        <v>3</v>
      </c>
      <c r="D20" s="83"/>
    </row>
    <row r="21" spans="1:4" x14ac:dyDescent="0.25">
      <c r="A21" s="28" t="s">
        <v>12</v>
      </c>
      <c r="B21" s="84" t="s">
        <v>48</v>
      </c>
      <c r="C21" s="85"/>
      <c r="D21" s="57"/>
    </row>
    <row r="22" spans="1:4" x14ac:dyDescent="0.25">
      <c r="A22" s="17" t="s">
        <v>128</v>
      </c>
      <c r="B22" s="73">
        <f>VLOOKUP(B21,Hintergunddateien!A4:B48,2,FALSE)</f>
        <v>3.5</v>
      </c>
      <c r="C22" s="18" t="s">
        <v>3</v>
      </c>
      <c r="D22" s="49" t="s">
        <v>149</v>
      </c>
    </row>
    <row r="23" spans="1:4" ht="15" customHeight="1" x14ac:dyDescent="0.25">
      <c r="A23" s="17" t="s">
        <v>103</v>
      </c>
      <c r="B23" s="10">
        <f>(B14+B16+B18+B20+B22)*B12</f>
        <v>46462.5</v>
      </c>
      <c r="C23" s="19" t="s">
        <v>0</v>
      </c>
      <c r="D23" s="58"/>
    </row>
    <row r="24" spans="1:4" s="41" customFormat="1" ht="6.9" customHeight="1" x14ac:dyDescent="0.25">
      <c r="A24" s="46"/>
      <c r="B24" s="50"/>
      <c r="C24" s="51"/>
      <c r="D24" s="58"/>
    </row>
    <row r="25" spans="1:4" x14ac:dyDescent="0.25">
      <c r="A25" s="16" t="s">
        <v>107</v>
      </c>
      <c r="B25" s="10"/>
      <c r="C25" s="19"/>
      <c r="D25" s="40"/>
    </row>
    <row r="26" spans="1:4" x14ac:dyDescent="0.25">
      <c r="A26" s="17" t="s">
        <v>105</v>
      </c>
      <c r="B26" s="55">
        <v>47500</v>
      </c>
      <c r="C26" s="19" t="s">
        <v>0</v>
      </c>
      <c r="D26" s="49" t="s">
        <v>106</v>
      </c>
    </row>
    <row r="27" spans="1:4" ht="21.6" customHeight="1" x14ac:dyDescent="0.25">
      <c r="A27" s="79" t="s">
        <v>118</v>
      </c>
      <c r="B27" s="80"/>
      <c r="C27" s="81"/>
      <c r="D27" s="40"/>
    </row>
    <row r="28" spans="1:4" x14ac:dyDescent="0.25">
      <c r="A28" s="16" t="s">
        <v>8</v>
      </c>
      <c r="B28" s="10"/>
      <c r="C28" s="19"/>
      <c r="D28" s="40"/>
    </row>
    <row r="29" spans="1:4" x14ac:dyDescent="0.25">
      <c r="A29" s="17" t="s">
        <v>123</v>
      </c>
      <c r="B29" s="60">
        <f>IFERROR(VLOOKUP(B13,Hintergunddateien!$A$55:$C$74,2,FALSE),"-")</f>
        <v>1.8</v>
      </c>
      <c r="C29" s="19"/>
      <c r="D29" s="40"/>
    </row>
    <row r="30" spans="1:4" x14ac:dyDescent="0.25">
      <c r="A30" s="27" t="s">
        <v>102</v>
      </c>
      <c r="B30" s="20">
        <f>IFERROR(B14*B29,0)</f>
        <v>88.2</v>
      </c>
      <c r="C30" s="18" t="s">
        <v>3</v>
      </c>
      <c r="D30" s="40"/>
    </row>
    <row r="31" spans="1:4" x14ac:dyDescent="0.25">
      <c r="A31" s="17" t="s">
        <v>124</v>
      </c>
      <c r="B31" s="60" t="str">
        <f>IFERROR(VLOOKUP(B15,Hintergunddateien!$A$55:$C$74,2,FALSE),"-")</f>
        <v>-</v>
      </c>
      <c r="C31" s="19"/>
      <c r="D31" s="40"/>
    </row>
    <row r="32" spans="1:4" x14ac:dyDescent="0.25">
      <c r="A32" s="27" t="s">
        <v>102</v>
      </c>
      <c r="B32" s="65">
        <f>IFERROR(B16*B31,0)</f>
        <v>0</v>
      </c>
      <c r="C32" s="18" t="s">
        <v>3</v>
      </c>
      <c r="D32" s="40"/>
    </row>
    <row r="33" spans="1:4" x14ac:dyDescent="0.25">
      <c r="A33" s="17" t="s">
        <v>125</v>
      </c>
      <c r="B33" s="60" t="str">
        <f>IFERROR(VLOOKUP(B17,Hintergunddateien!$A$55:$C$74,2,FALSE),"-")</f>
        <v>-</v>
      </c>
      <c r="C33" s="19"/>
      <c r="D33" s="40"/>
    </row>
    <row r="34" spans="1:4" x14ac:dyDescent="0.25">
      <c r="A34" s="27" t="s">
        <v>102</v>
      </c>
      <c r="B34" s="65">
        <f>IFERROR(B18*B33,0)</f>
        <v>0</v>
      </c>
      <c r="C34" s="18" t="s">
        <v>3</v>
      </c>
      <c r="D34" s="40"/>
    </row>
    <row r="35" spans="1:4" x14ac:dyDescent="0.25">
      <c r="A35" s="17" t="s">
        <v>126</v>
      </c>
      <c r="B35" s="61" t="s">
        <v>145</v>
      </c>
      <c r="C35" s="19"/>
      <c r="D35" s="49" t="s">
        <v>110</v>
      </c>
    </row>
    <row r="36" spans="1:4" x14ac:dyDescent="0.25">
      <c r="A36" s="27" t="s">
        <v>102</v>
      </c>
      <c r="B36" s="20">
        <f>IFERROR(B20*B35,0)</f>
        <v>0</v>
      </c>
      <c r="C36" s="18" t="s">
        <v>3</v>
      </c>
      <c r="D36" s="40"/>
    </row>
    <row r="37" spans="1:4" x14ac:dyDescent="0.25">
      <c r="A37" s="17" t="s">
        <v>127</v>
      </c>
      <c r="B37" s="29">
        <f>B22*1.8</f>
        <v>6.3</v>
      </c>
      <c r="C37" s="18" t="s">
        <v>0</v>
      </c>
      <c r="D37" s="49"/>
    </row>
    <row r="38" spans="1:4" x14ac:dyDescent="0.25">
      <c r="A38" s="17" t="s">
        <v>104</v>
      </c>
      <c r="B38" s="21">
        <f>(B30+B32+B34+B36+B37)*B12</f>
        <v>83632.5</v>
      </c>
      <c r="C38" s="19" t="s">
        <v>0</v>
      </c>
      <c r="D38" s="40"/>
    </row>
    <row r="39" spans="1:4" s="41" customFormat="1" ht="6.9" customHeight="1" x14ac:dyDescent="0.25">
      <c r="A39" s="48"/>
      <c r="B39" s="50"/>
      <c r="C39" s="51"/>
      <c r="D39" s="40"/>
    </row>
    <row r="40" spans="1:4" x14ac:dyDescent="0.25">
      <c r="A40" s="16" t="s">
        <v>108</v>
      </c>
      <c r="B40" s="21"/>
      <c r="C40" s="19"/>
      <c r="D40" s="40"/>
    </row>
    <row r="41" spans="1:4" x14ac:dyDescent="0.25">
      <c r="A41" s="17" t="s">
        <v>109</v>
      </c>
      <c r="B41" s="21">
        <f>B26*1.8</f>
        <v>85500</v>
      </c>
      <c r="C41" s="19" t="s">
        <v>0</v>
      </c>
      <c r="D41" s="40"/>
    </row>
    <row r="42" spans="1:4" ht="6.9" customHeight="1" x14ac:dyDescent="0.25">
      <c r="A42" s="17"/>
      <c r="B42" s="20"/>
      <c r="C42" s="18"/>
      <c r="D42" s="40"/>
    </row>
    <row r="43" spans="1:4" x14ac:dyDescent="0.25">
      <c r="A43" s="16" t="s">
        <v>111</v>
      </c>
      <c r="B43" s="9">
        <f>B41-B38</f>
        <v>1867.5</v>
      </c>
      <c r="C43" s="19" t="s">
        <v>0</v>
      </c>
      <c r="D43" s="40"/>
    </row>
    <row r="44" spans="1:4" ht="21.6" customHeight="1" x14ac:dyDescent="0.25">
      <c r="A44" s="79" t="s">
        <v>119</v>
      </c>
      <c r="B44" s="80"/>
      <c r="C44" s="81"/>
      <c r="D44" s="40"/>
    </row>
    <row r="45" spans="1:4" ht="16.2" x14ac:dyDescent="0.35">
      <c r="A45" s="16" t="s">
        <v>121</v>
      </c>
      <c r="B45" s="10"/>
      <c r="C45" s="19"/>
      <c r="D45" s="40"/>
    </row>
    <row r="46" spans="1:4" ht="15.6" x14ac:dyDescent="0.35">
      <c r="A46" s="17" t="s">
        <v>130</v>
      </c>
      <c r="B46" s="60">
        <f>IFERROR(VLOOKUP(B13,Hintergunddateien!$A$55:$C$74,3,FALSE),"-")</f>
        <v>560</v>
      </c>
      <c r="C46" s="30" t="s">
        <v>114</v>
      </c>
      <c r="D46" s="40"/>
    </row>
    <row r="47" spans="1:4" ht="15.6" x14ac:dyDescent="0.35">
      <c r="A47" s="27" t="s">
        <v>113</v>
      </c>
      <c r="B47" s="65">
        <f>IFERROR(B14*B46*$B$12/1000/1000,0)</f>
        <v>24.284400000000002</v>
      </c>
      <c r="C47" s="30" t="s">
        <v>115</v>
      </c>
      <c r="D47" s="40"/>
    </row>
    <row r="48" spans="1:4" ht="15.6" x14ac:dyDescent="0.35">
      <c r="A48" s="17" t="s">
        <v>132</v>
      </c>
      <c r="B48" s="60" t="str">
        <f>IFERROR(VLOOKUP(B15,Hintergunddateien!$A$55:$C$74,3,FALSE),"-")</f>
        <v>-</v>
      </c>
      <c r="C48" s="30" t="s">
        <v>114</v>
      </c>
      <c r="D48" s="40"/>
    </row>
    <row r="49" spans="1:4" ht="15.6" x14ac:dyDescent="0.35">
      <c r="A49" s="27" t="s">
        <v>113</v>
      </c>
      <c r="B49" s="65">
        <f>IFERROR(B16*B48*$B$12/1000/1000,0)</f>
        <v>0</v>
      </c>
      <c r="C49" s="30" t="s">
        <v>115</v>
      </c>
      <c r="D49" s="40"/>
    </row>
    <row r="50" spans="1:4" ht="15.6" x14ac:dyDescent="0.35">
      <c r="A50" s="17" t="s">
        <v>133</v>
      </c>
      <c r="B50" s="60" t="str">
        <f>IFERROR(VLOOKUP(B17,Hintergunddateien!$A$55:$C$74,3,FALSE),"-")</f>
        <v>-</v>
      </c>
      <c r="C50" s="30" t="s">
        <v>114</v>
      </c>
      <c r="D50" s="40"/>
    </row>
    <row r="51" spans="1:4" ht="15.6" x14ac:dyDescent="0.35">
      <c r="A51" s="27" t="s">
        <v>113</v>
      </c>
      <c r="B51" s="65">
        <f>IFERROR(B18*B50*$B$12/1000/1000,0)</f>
        <v>0</v>
      </c>
      <c r="C51" s="30" t="s">
        <v>115</v>
      </c>
      <c r="D51" s="40"/>
    </row>
    <row r="52" spans="1:4" ht="15.6" x14ac:dyDescent="0.35">
      <c r="A52" s="17" t="s">
        <v>131</v>
      </c>
      <c r="B52" s="61" t="s">
        <v>145</v>
      </c>
      <c r="C52" s="30" t="s">
        <v>114</v>
      </c>
      <c r="D52" s="49" t="s">
        <v>142</v>
      </c>
    </row>
    <row r="53" spans="1:4" ht="15.6" x14ac:dyDescent="0.35">
      <c r="A53" s="27" t="s">
        <v>113</v>
      </c>
      <c r="B53" s="65">
        <f>IFERROR(B20*B52*$B$12/1000/1000,0)</f>
        <v>0</v>
      </c>
      <c r="C53" s="30" t="s">
        <v>115</v>
      </c>
      <c r="D53" s="53"/>
    </row>
    <row r="54" spans="1:4" ht="15.6" x14ac:dyDescent="0.35">
      <c r="A54" s="17" t="s">
        <v>129</v>
      </c>
      <c r="B54" s="29">
        <f>B22*B12*560/1000/1000</f>
        <v>1.7345999999999999</v>
      </c>
      <c r="C54" s="30" t="s">
        <v>115</v>
      </c>
      <c r="D54" s="40"/>
    </row>
    <row r="55" spans="1:4" ht="15.6" x14ac:dyDescent="0.35">
      <c r="A55" s="17" t="s">
        <v>113</v>
      </c>
      <c r="B55" s="66">
        <f>B47+B49+B51+B53+B54</f>
        <v>26.019000000000002</v>
      </c>
      <c r="C55" s="31" t="s">
        <v>116</v>
      </c>
      <c r="D55" s="40"/>
    </row>
    <row r="56" spans="1:4" ht="6.9" customHeight="1" x14ac:dyDescent="0.25">
      <c r="A56" s="17"/>
      <c r="B56" s="21"/>
      <c r="C56" s="19"/>
      <c r="D56" s="40"/>
    </row>
    <row r="57" spans="1:4" ht="16.2" x14ac:dyDescent="0.35">
      <c r="A57" s="16" t="s">
        <v>120</v>
      </c>
      <c r="B57" s="21"/>
      <c r="C57" s="19"/>
      <c r="D57" s="40"/>
    </row>
    <row r="58" spans="1:4" ht="30" x14ac:dyDescent="0.25">
      <c r="A58" s="32" t="s">
        <v>147</v>
      </c>
      <c r="B58" s="67">
        <f>B26*560/1000/1000</f>
        <v>26.6</v>
      </c>
      <c r="C58" s="33" t="s">
        <v>116</v>
      </c>
      <c r="D58" s="40"/>
    </row>
    <row r="59" spans="1:4" s="41" customFormat="1" ht="6.9" customHeight="1" x14ac:dyDescent="0.25">
      <c r="A59" s="48"/>
      <c r="B59" s="52"/>
      <c r="C59" s="47"/>
    </row>
    <row r="60" spans="1:4" ht="16.2" x14ac:dyDescent="0.35">
      <c r="A60" s="16" t="s">
        <v>122</v>
      </c>
      <c r="B60" s="68">
        <f>B58-B55</f>
        <v>0.58099999999999952</v>
      </c>
      <c r="C60" s="33" t="s">
        <v>116</v>
      </c>
    </row>
    <row r="61" spans="1:4" s="41" customFormat="1" x14ac:dyDescent="0.25"/>
    <row r="62" spans="1:4" s="41" customFormat="1" x14ac:dyDescent="0.25"/>
    <row r="63" spans="1:4" s="41" customFormat="1" x14ac:dyDescent="0.25"/>
    <row r="64" spans="1:4" s="41" customFormat="1" x14ac:dyDescent="0.25"/>
    <row r="65" s="41" customFormat="1" x14ac:dyDescent="0.25"/>
    <row r="66" s="41" customFormat="1" x14ac:dyDescent="0.25"/>
    <row r="67" s="41" customFormat="1" x14ac:dyDescent="0.25"/>
    <row r="68" s="41" customFormat="1" x14ac:dyDescent="0.25"/>
    <row r="69" s="41" customFormat="1" x14ac:dyDescent="0.25"/>
    <row r="70" s="41" customFormat="1" x14ac:dyDescent="0.25"/>
    <row r="71" s="41" customFormat="1" x14ac:dyDescent="0.25"/>
    <row r="72" s="41" customFormat="1" x14ac:dyDescent="0.25"/>
    <row r="73" s="41" customFormat="1" x14ac:dyDescent="0.25"/>
    <row r="74" s="41" customFormat="1" x14ac:dyDescent="0.25"/>
    <row r="75" s="41" customFormat="1" x14ac:dyDescent="0.25"/>
    <row r="76" s="41" customFormat="1" x14ac:dyDescent="0.25"/>
    <row r="77" s="41" customFormat="1" x14ac:dyDescent="0.25"/>
    <row r="78" s="41" customFormat="1" x14ac:dyDescent="0.25"/>
    <row r="79" s="41" customFormat="1" x14ac:dyDescent="0.25"/>
    <row r="80" s="41" customFormat="1" x14ac:dyDescent="0.25"/>
    <row r="81" s="41" customFormat="1" x14ac:dyDescent="0.25"/>
    <row r="82" s="41" customFormat="1" x14ac:dyDescent="0.25"/>
    <row r="83" s="41" customFormat="1" x14ac:dyDescent="0.25"/>
    <row r="84" s="41" customFormat="1" x14ac:dyDescent="0.25"/>
    <row r="85" s="41" customFormat="1" x14ac:dyDescent="0.25"/>
    <row r="86" s="41" customFormat="1" x14ac:dyDescent="0.25"/>
    <row r="87" s="41" customFormat="1" x14ac:dyDescent="0.25"/>
    <row r="88" s="41" customFormat="1" x14ac:dyDescent="0.25"/>
    <row r="89" s="41" customFormat="1" x14ac:dyDescent="0.25"/>
    <row r="90" s="41" customFormat="1" x14ac:dyDescent="0.25"/>
    <row r="91" s="41" customFormat="1" x14ac:dyDescent="0.25"/>
    <row r="92" s="41" customFormat="1" x14ac:dyDescent="0.25"/>
    <row r="93" s="41" customFormat="1" x14ac:dyDescent="0.25"/>
    <row r="94" s="41" customFormat="1" x14ac:dyDescent="0.25"/>
    <row r="95" s="41" customFormat="1" x14ac:dyDescent="0.25"/>
    <row r="96" s="41" customFormat="1" x14ac:dyDescent="0.25"/>
    <row r="97" s="41" customFormat="1" x14ac:dyDescent="0.25"/>
    <row r="98" s="41" customFormat="1" x14ac:dyDescent="0.25"/>
    <row r="99" s="41" customFormat="1" x14ac:dyDescent="0.25"/>
    <row r="100" s="41" customFormat="1" x14ac:dyDescent="0.25"/>
    <row r="101" s="41" customFormat="1" x14ac:dyDescent="0.25"/>
    <row r="102" s="41" customFormat="1" x14ac:dyDescent="0.25"/>
    <row r="103" s="41" customFormat="1" x14ac:dyDescent="0.25"/>
    <row r="104" s="41" customFormat="1" x14ac:dyDescent="0.25"/>
    <row r="105" s="41" customFormat="1" x14ac:dyDescent="0.25"/>
    <row r="106" s="41" customFormat="1" x14ac:dyDescent="0.25"/>
    <row r="107" s="41" customFormat="1" x14ac:dyDescent="0.25"/>
    <row r="108" s="41" customFormat="1" x14ac:dyDescent="0.25"/>
    <row r="109" s="41" customFormat="1" x14ac:dyDescent="0.25"/>
    <row r="110" s="41" customFormat="1" x14ac:dyDescent="0.25"/>
    <row r="111" s="41" customFormat="1" x14ac:dyDescent="0.25"/>
    <row r="112" s="41" customFormat="1" x14ac:dyDescent="0.25"/>
    <row r="113" s="41" customFormat="1" x14ac:dyDescent="0.25"/>
    <row r="114" s="41" customFormat="1" x14ac:dyDescent="0.25"/>
    <row r="115" s="41" customFormat="1" x14ac:dyDescent="0.25"/>
    <row r="116" s="41" customFormat="1" x14ac:dyDescent="0.25"/>
    <row r="117" s="41" customFormat="1" x14ac:dyDescent="0.25"/>
  </sheetData>
  <sheetProtection algorithmName="SHA-512" hashValue="zHbmbwnyyB1QfJC+zOmwiB1YYVGr186q4DQAgkQlUdvVn9OkqPo+HYmBHYzqPiYzdWvtQZKxSwZDY+IgShwEzA==" saltValue="XEobGMHD3fkby873FwwFWA==" spinCount="100000" sheet="1" objects="1" scenarios="1"/>
  <mergeCells count="6">
    <mergeCell ref="D13:D20"/>
    <mergeCell ref="A44:C44"/>
    <mergeCell ref="B21:C21"/>
    <mergeCell ref="A4:C5"/>
    <mergeCell ref="A10:C10"/>
    <mergeCell ref="A27:C27"/>
  </mergeCells>
  <conditionalFormatting sqref="B43">
    <cfRule type="cellIs" dxfId="3" priority="3" operator="greaterThanOrEqual">
      <formula>0</formula>
    </cfRule>
    <cfRule type="cellIs" dxfId="2" priority="4" operator="lessThan">
      <formula>0</formula>
    </cfRule>
  </conditionalFormatting>
  <conditionalFormatting sqref="B60">
    <cfRule type="cellIs" dxfId="1" priority="1" operator="greaterThanOrEqual">
      <formula>0</formula>
    </cfRule>
    <cfRule type="cellIs" dxfId="0" priority="2" operator="lessThan">
      <formula>0</formula>
    </cfRule>
  </conditionalFormatting>
  <pageMargins left="0.25" right="0.25" top="0.75" bottom="0.51041666666666663" header="0.3" footer="0.3"/>
  <pageSetup paperSize="9" scale="87" orientation="portrait" r:id="rId1"/>
  <headerFooter>
    <oddHeader>&amp;L&amp;"Arial,Fett"Objektadresse:&amp;"Arial,Standard"
Plusenergiekita&amp;R&amp;D</oddHead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Hintergunddateien!$A$54:$A$74</xm:f>
          </x14:formula1>
          <xm:sqref>B17</xm:sqref>
        </x14:dataValidation>
        <x14:dataValidation type="list" allowBlank="1" showInputMessage="1" showErrorMessage="1">
          <x14:formula1>
            <xm:f>Hintergunddateien!$A$4:$A$48</xm:f>
          </x14:formula1>
          <xm:sqref>B21:C21</xm:sqref>
        </x14:dataValidation>
        <x14:dataValidation type="list" allowBlank="1" showInputMessage="1" showErrorMessage="1">
          <x14:formula1>
            <xm:f>Hintergunddateien!$A$54:$A$74</xm:f>
          </x14:formula1>
          <xm:sqref>B13</xm:sqref>
        </x14:dataValidation>
        <x14:dataValidation type="list" allowBlank="1" showInputMessage="1" showErrorMessage="1">
          <x14:formula1>
            <xm:f>Hintergunddateien!$A$54:$A$74</xm:f>
          </x14:formula1>
          <xm:sqref>B15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
  <sheetViews>
    <sheetView zoomScale="85" zoomScaleNormal="85" workbookViewId="0">
      <selection activeCell="B25" sqref="B25"/>
    </sheetView>
  </sheetViews>
  <sheetFormatPr baseColWidth="10" defaultRowHeight="13.8" x14ac:dyDescent="0.25"/>
  <cols>
    <col min="1" max="1" width="39.8984375" customWidth="1"/>
    <col min="2" max="2" width="22.19921875" customWidth="1"/>
    <col min="3" max="3" width="25.8984375" customWidth="1"/>
    <col min="4" max="4" width="12.3984375" customWidth="1"/>
  </cols>
  <sheetData>
    <row r="1" spans="1:5" x14ac:dyDescent="0.25">
      <c r="D1" t="s">
        <v>58</v>
      </c>
      <c r="E1" s="8">
        <v>43760</v>
      </c>
    </row>
    <row r="2" spans="1:5" ht="17.399999999999999" x14ac:dyDescent="0.3">
      <c r="A2" s="7" t="s">
        <v>57</v>
      </c>
    </row>
    <row r="3" spans="1:5" x14ac:dyDescent="0.25">
      <c r="A3" s="1" t="s">
        <v>2</v>
      </c>
      <c r="B3" s="86" t="s">
        <v>5</v>
      </c>
      <c r="C3" s="86"/>
    </row>
    <row r="4" spans="1:5" x14ac:dyDescent="0.25">
      <c r="A4" s="2" t="s">
        <v>56</v>
      </c>
      <c r="B4" s="4">
        <v>7.1</v>
      </c>
      <c r="C4" s="3" t="s">
        <v>3</v>
      </c>
    </row>
    <row r="5" spans="1:5" x14ac:dyDescent="0.25">
      <c r="A5" s="2" t="s">
        <v>55</v>
      </c>
      <c r="B5" s="4">
        <v>7.1</v>
      </c>
      <c r="C5" s="3" t="s">
        <v>3</v>
      </c>
    </row>
    <row r="6" spans="1:5" x14ac:dyDescent="0.25">
      <c r="A6" s="2" t="s">
        <v>54</v>
      </c>
      <c r="B6" s="4">
        <v>6.1</v>
      </c>
      <c r="C6" s="3" t="s">
        <v>3</v>
      </c>
    </row>
    <row r="7" spans="1:5" x14ac:dyDescent="0.25">
      <c r="A7" s="2" t="s">
        <v>53</v>
      </c>
      <c r="B7" s="4">
        <v>9</v>
      </c>
      <c r="C7" s="3" t="s">
        <v>3</v>
      </c>
    </row>
    <row r="8" spans="1:5" x14ac:dyDescent="0.25">
      <c r="A8" s="2" t="s">
        <v>52</v>
      </c>
      <c r="B8" s="4">
        <v>5.8</v>
      </c>
      <c r="C8" s="3" t="s">
        <v>3</v>
      </c>
    </row>
    <row r="9" spans="1:5" x14ac:dyDescent="0.25">
      <c r="A9" s="2" t="s">
        <v>51</v>
      </c>
      <c r="B9" s="4">
        <v>7.7</v>
      </c>
      <c r="C9" s="3" t="s">
        <v>3</v>
      </c>
    </row>
    <row r="10" spans="1:5" x14ac:dyDescent="0.25">
      <c r="A10" s="2" t="s">
        <v>50</v>
      </c>
      <c r="B10" s="4">
        <v>1.4</v>
      </c>
      <c r="C10" s="3" t="s">
        <v>3</v>
      </c>
    </row>
    <row r="11" spans="1:5" x14ac:dyDescent="0.25">
      <c r="A11" s="2" t="s">
        <v>49</v>
      </c>
      <c r="B11" s="4">
        <v>2.9</v>
      </c>
      <c r="C11" s="3" t="s">
        <v>3</v>
      </c>
    </row>
    <row r="12" spans="1:5" x14ac:dyDescent="0.25">
      <c r="A12" s="2" t="s">
        <v>48</v>
      </c>
      <c r="B12" s="4">
        <v>3.5</v>
      </c>
      <c r="C12" s="3" t="s">
        <v>3</v>
      </c>
    </row>
    <row r="13" spans="1:5" x14ac:dyDescent="0.25">
      <c r="A13" s="2" t="s">
        <v>47</v>
      </c>
      <c r="B13" s="4">
        <v>3</v>
      </c>
      <c r="C13" s="3" t="s">
        <v>3</v>
      </c>
    </row>
    <row r="14" spans="1:5" x14ac:dyDescent="0.25">
      <c r="A14" s="2" t="s">
        <v>4</v>
      </c>
      <c r="B14" s="4">
        <v>1.5</v>
      </c>
      <c r="C14" s="3" t="s">
        <v>3</v>
      </c>
    </row>
    <row r="15" spans="1:5" x14ac:dyDescent="0.25">
      <c r="A15" s="2" t="s">
        <v>46</v>
      </c>
      <c r="B15" s="4">
        <v>3.5</v>
      </c>
      <c r="C15" s="3" t="s">
        <v>3</v>
      </c>
    </row>
    <row r="16" spans="1:5" x14ac:dyDescent="0.25">
      <c r="A16" s="2" t="s">
        <v>45</v>
      </c>
      <c r="B16" s="4">
        <v>2.7</v>
      </c>
      <c r="C16" s="3" t="s">
        <v>3</v>
      </c>
    </row>
    <row r="17" spans="1:3" x14ac:dyDescent="0.25">
      <c r="A17" s="2" t="s">
        <v>44</v>
      </c>
      <c r="B17" s="4">
        <v>320.8</v>
      </c>
      <c r="C17" s="3" t="s">
        <v>3</v>
      </c>
    </row>
    <row r="18" spans="1:3" x14ac:dyDescent="0.25">
      <c r="A18" s="2" t="s">
        <v>43</v>
      </c>
      <c r="B18" s="4">
        <v>3.6</v>
      </c>
      <c r="C18" s="3" t="s">
        <v>3</v>
      </c>
    </row>
    <row r="19" spans="1:3" x14ac:dyDescent="0.25">
      <c r="A19" s="2" t="s">
        <v>42</v>
      </c>
      <c r="B19" s="4">
        <v>3.4</v>
      </c>
      <c r="C19" s="3" t="s">
        <v>3</v>
      </c>
    </row>
    <row r="20" spans="1:3" x14ac:dyDescent="0.25">
      <c r="A20" s="2" t="s">
        <v>41</v>
      </c>
      <c r="B20" s="4">
        <v>2.2999999999999998</v>
      </c>
      <c r="C20" s="3" t="s">
        <v>3</v>
      </c>
    </row>
    <row r="21" spans="1:3" x14ac:dyDescent="0.25">
      <c r="A21" s="2" t="s">
        <v>40</v>
      </c>
      <c r="B21" s="4">
        <v>1.8</v>
      </c>
      <c r="C21" s="3" t="s">
        <v>3</v>
      </c>
    </row>
    <row r="22" spans="1:3" x14ac:dyDescent="0.25">
      <c r="A22" s="2" t="s">
        <v>39</v>
      </c>
      <c r="B22" s="4">
        <v>379.5</v>
      </c>
      <c r="C22" s="3" t="s">
        <v>3</v>
      </c>
    </row>
    <row r="23" spans="1:3" x14ac:dyDescent="0.25">
      <c r="A23" s="2" t="s">
        <v>38</v>
      </c>
      <c r="B23" s="4">
        <v>259.5</v>
      </c>
      <c r="C23" s="3" t="s">
        <v>3</v>
      </c>
    </row>
    <row r="24" spans="1:3" x14ac:dyDescent="0.25">
      <c r="A24" s="2" t="s">
        <v>37</v>
      </c>
      <c r="B24" s="4">
        <v>2.2999999999999998</v>
      </c>
      <c r="C24" s="3" t="s">
        <v>3</v>
      </c>
    </row>
    <row r="25" spans="1:3" x14ac:dyDescent="0.25">
      <c r="A25" s="2" t="s">
        <v>36</v>
      </c>
      <c r="B25" s="4">
        <v>5.8</v>
      </c>
      <c r="C25" s="3" t="s">
        <v>3</v>
      </c>
    </row>
    <row r="26" spans="1:3" x14ac:dyDescent="0.25">
      <c r="A26" s="2" t="s">
        <v>35</v>
      </c>
      <c r="B26" s="4">
        <v>8.6999999999999993</v>
      </c>
      <c r="C26" s="3" t="s">
        <v>3</v>
      </c>
    </row>
    <row r="27" spans="1:3" x14ac:dyDescent="0.25">
      <c r="A27" s="2" t="s">
        <v>34</v>
      </c>
      <c r="B27" s="4">
        <v>3.5</v>
      </c>
      <c r="C27" s="3" t="s">
        <v>3</v>
      </c>
    </row>
    <row r="28" spans="1:3" x14ac:dyDescent="0.25">
      <c r="A28" s="2" t="s">
        <v>33</v>
      </c>
      <c r="B28" s="4">
        <v>9.5</v>
      </c>
      <c r="C28" s="3" t="s">
        <v>3</v>
      </c>
    </row>
    <row r="29" spans="1:3" x14ac:dyDescent="0.25">
      <c r="A29" s="2" t="s">
        <v>32</v>
      </c>
      <c r="B29" s="4">
        <v>21.8</v>
      </c>
      <c r="C29" s="3" t="s">
        <v>3</v>
      </c>
    </row>
    <row r="30" spans="1:3" x14ac:dyDescent="0.25">
      <c r="A30" s="2" t="s">
        <v>31</v>
      </c>
      <c r="B30" s="4">
        <v>16.8</v>
      </c>
      <c r="C30" s="3" t="s">
        <v>3</v>
      </c>
    </row>
    <row r="31" spans="1:3" x14ac:dyDescent="0.25">
      <c r="A31" s="2" t="s">
        <v>30</v>
      </c>
      <c r="B31" s="4">
        <v>12.2</v>
      </c>
      <c r="C31" s="3" t="s">
        <v>3</v>
      </c>
    </row>
    <row r="32" spans="1:3" x14ac:dyDescent="0.25">
      <c r="A32" s="2" t="s">
        <v>29</v>
      </c>
      <c r="B32" s="4">
        <v>36.6</v>
      </c>
      <c r="C32" s="3" t="s">
        <v>3</v>
      </c>
    </row>
    <row r="33" spans="1:3" x14ac:dyDescent="0.25">
      <c r="A33" s="2" t="s">
        <v>28</v>
      </c>
      <c r="B33" s="4">
        <v>0</v>
      </c>
      <c r="C33" s="3" t="s">
        <v>3</v>
      </c>
    </row>
    <row r="34" spans="1:3" x14ac:dyDescent="0.25">
      <c r="A34" s="2" t="s">
        <v>27</v>
      </c>
      <c r="B34" s="4">
        <v>0</v>
      </c>
      <c r="C34" s="3" t="s">
        <v>3</v>
      </c>
    </row>
    <row r="35" spans="1:3" x14ac:dyDescent="0.25">
      <c r="A35" s="2" t="s">
        <v>26</v>
      </c>
      <c r="B35" s="4">
        <v>5.7</v>
      </c>
      <c r="C35" s="3" t="s">
        <v>3</v>
      </c>
    </row>
    <row r="36" spans="1:3" x14ac:dyDescent="0.25">
      <c r="A36" s="2" t="s">
        <v>25</v>
      </c>
      <c r="B36" s="4">
        <v>5.7</v>
      </c>
      <c r="C36" s="3" t="s">
        <v>3</v>
      </c>
    </row>
    <row r="37" spans="1:3" x14ac:dyDescent="0.25">
      <c r="A37" s="2" t="s">
        <v>24</v>
      </c>
      <c r="B37" s="4">
        <v>0</v>
      </c>
      <c r="C37" s="3" t="s">
        <v>3</v>
      </c>
    </row>
    <row r="38" spans="1:3" x14ac:dyDescent="0.25">
      <c r="A38" s="2" t="s">
        <v>23</v>
      </c>
      <c r="B38" s="4">
        <v>0</v>
      </c>
      <c r="C38" s="3" t="s">
        <v>3</v>
      </c>
    </row>
    <row r="39" spans="1:3" x14ac:dyDescent="0.25">
      <c r="A39" s="2" t="s">
        <v>22</v>
      </c>
      <c r="B39" s="4">
        <v>0</v>
      </c>
      <c r="C39" s="3" t="s">
        <v>3</v>
      </c>
    </row>
    <row r="40" spans="1:3" x14ac:dyDescent="0.25">
      <c r="A40" s="2" t="s">
        <v>21</v>
      </c>
      <c r="B40" s="4">
        <v>0</v>
      </c>
      <c r="C40" s="3" t="s">
        <v>3</v>
      </c>
    </row>
    <row r="41" spans="1:3" x14ac:dyDescent="0.25">
      <c r="A41" s="2" t="s">
        <v>20</v>
      </c>
      <c r="B41" s="4">
        <v>42.9</v>
      </c>
      <c r="C41" s="3" t="s">
        <v>3</v>
      </c>
    </row>
    <row r="42" spans="1:3" x14ac:dyDescent="0.25">
      <c r="A42" s="2" t="s">
        <v>19</v>
      </c>
      <c r="B42" s="4">
        <v>0</v>
      </c>
      <c r="C42" s="3" t="s">
        <v>3</v>
      </c>
    </row>
    <row r="43" spans="1:3" x14ac:dyDescent="0.25">
      <c r="A43" s="2" t="s">
        <v>19</v>
      </c>
      <c r="B43" s="4">
        <v>0</v>
      </c>
      <c r="C43" s="3" t="s">
        <v>3</v>
      </c>
    </row>
    <row r="44" spans="1:3" x14ac:dyDescent="0.25">
      <c r="A44" s="2" t="s">
        <v>18</v>
      </c>
      <c r="B44" s="4">
        <v>0</v>
      </c>
      <c r="C44" s="3" t="s">
        <v>3</v>
      </c>
    </row>
    <row r="45" spans="1:3" x14ac:dyDescent="0.25">
      <c r="A45" s="2" t="s">
        <v>17</v>
      </c>
      <c r="B45" s="4">
        <v>1.1000000000000001</v>
      </c>
      <c r="C45" s="3" t="s">
        <v>3</v>
      </c>
    </row>
    <row r="46" spans="1:3" x14ac:dyDescent="0.25">
      <c r="A46" s="2" t="s">
        <v>16</v>
      </c>
      <c r="B46" s="4">
        <v>25.8</v>
      </c>
      <c r="C46" s="3" t="s">
        <v>3</v>
      </c>
    </row>
    <row r="47" spans="1:3" x14ac:dyDescent="0.25">
      <c r="A47" s="2" t="s">
        <v>15</v>
      </c>
      <c r="B47" s="4">
        <v>254.4</v>
      </c>
      <c r="C47" s="3" t="s">
        <v>3</v>
      </c>
    </row>
    <row r="48" spans="1:3" x14ac:dyDescent="0.25">
      <c r="A48" s="2" t="s">
        <v>14</v>
      </c>
      <c r="B48" s="4">
        <v>350.5</v>
      </c>
      <c r="C48" s="3" t="s">
        <v>3</v>
      </c>
    </row>
    <row r="49" spans="1:4" x14ac:dyDescent="0.25">
      <c r="A49" s="2"/>
      <c r="B49" s="4"/>
      <c r="C49" s="3"/>
    </row>
    <row r="50" spans="1:4" ht="43.5" customHeight="1" x14ac:dyDescent="0.25">
      <c r="A50" s="87" t="s">
        <v>13</v>
      </c>
      <c r="B50" s="87"/>
      <c r="C50" s="87"/>
    </row>
    <row r="52" spans="1:4" x14ac:dyDescent="0.25">
      <c r="A52" s="6" t="s">
        <v>65</v>
      </c>
    </row>
    <row r="53" spans="1:4" ht="33" customHeight="1" x14ac:dyDescent="0.3">
      <c r="A53" s="22" t="s">
        <v>61</v>
      </c>
      <c r="B53" s="23" t="s">
        <v>67</v>
      </c>
      <c r="C53" s="23" t="s">
        <v>66</v>
      </c>
      <c r="D53" s="5" t="s">
        <v>93</v>
      </c>
    </row>
    <row r="54" spans="1:4" ht="14.4" x14ac:dyDescent="0.3">
      <c r="A54" s="22" t="s">
        <v>145</v>
      </c>
      <c r="B54" s="23"/>
      <c r="C54" s="23"/>
      <c r="D54" s="5"/>
    </row>
    <row r="55" spans="1:4" x14ac:dyDescent="0.25">
      <c r="A55" t="s">
        <v>62</v>
      </c>
      <c r="B55">
        <v>1.1000000000000001</v>
      </c>
      <c r="C55">
        <v>310</v>
      </c>
    </row>
    <row r="56" spans="1:4" x14ac:dyDescent="0.25">
      <c r="A56" t="s">
        <v>63</v>
      </c>
      <c r="B56">
        <v>1.1000000000000001</v>
      </c>
      <c r="C56">
        <v>240</v>
      </c>
    </row>
    <row r="57" spans="1:4" x14ac:dyDescent="0.25">
      <c r="A57" t="s">
        <v>64</v>
      </c>
      <c r="B57">
        <v>1.1000000000000001</v>
      </c>
      <c r="C57">
        <v>270</v>
      </c>
    </row>
    <row r="58" spans="1:4" x14ac:dyDescent="0.25">
      <c r="A58" t="s">
        <v>68</v>
      </c>
      <c r="B58">
        <v>1.1000000000000001</v>
      </c>
      <c r="C58">
        <v>400</v>
      </c>
    </row>
    <row r="59" spans="1:4" x14ac:dyDescent="0.25">
      <c r="A59" t="s">
        <v>69</v>
      </c>
      <c r="B59">
        <v>1.2</v>
      </c>
      <c r="C59">
        <v>430</v>
      </c>
    </row>
    <row r="60" spans="1:4" x14ac:dyDescent="0.25">
      <c r="A60" t="s">
        <v>70</v>
      </c>
      <c r="B60">
        <v>1.1000000000000001</v>
      </c>
      <c r="C60">
        <v>140</v>
      </c>
    </row>
    <row r="61" spans="1:4" x14ac:dyDescent="0.25">
      <c r="A61" t="s">
        <v>71</v>
      </c>
      <c r="B61">
        <v>1.1000000000000001</v>
      </c>
      <c r="C61">
        <v>75</v>
      </c>
    </row>
    <row r="62" spans="1:4" x14ac:dyDescent="0.25">
      <c r="A62" t="s">
        <v>72</v>
      </c>
      <c r="B62">
        <v>1.1000000000000001</v>
      </c>
      <c r="C62">
        <v>180</v>
      </c>
    </row>
    <row r="63" spans="1:4" x14ac:dyDescent="0.25">
      <c r="A63" t="s">
        <v>73</v>
      </c>
      <c r="B63">
        <v>1.1000000000000001</v>
      </c>
      <c r="C63">
        <v>210</v>
      </c>
    </row>
    <row r="64" spans="1:4" x14ac:dyDescent="0.25">
      <c r="A64" t="s">
        <v>74</v>
      </c>
      <c r="B64">
        <v>1.1000000000000001</v>
      </c>
      <c r="C64">
        <v>105</v>
      </c>
    </row>
    <row r="65" spans="1:4" x14ac:dyDescent="0.25">
      <c r="A65" t="s">
        <v>75</v>
      </c>
      <c r="B65">
        <v>0.2</v>
      </c>
      <c r="C65">
        <v>20</v>
      </c>
    </row>
    <row r="66" spans="1:4" ht="14.4" x14ac:dyDescent="0.3">
      <c r="A66" t="s">
        <v>92</v>
      </c>
      <c r="B66">
        <v>1.8</v>
      </c>
      <c r="C66">
        <v>560</v>
      </c>
      <c r="D66" s="5" t="s">
        <v>94</v>
      </c>
    </row>
    <row r="67" spans="1:4" ht="14.4" x14ac:dyDescent="0.3">
      <c r="A67" t="s">
        <v>95</v>
      </c>
      <c r="B67">
        <v>0</v>
      </c>
      <c r="C67">
        <v>0</v>
      </c>
      <c r="D67" s="5"/>
    </row>
    <row r="68" spans="1:4" ht="14.4" x14ac:dyDescent="0.3">
      <c r="A68" t="s">
        <v>96</v>
      </c>
      <c r="B68">
        <v>0</v>
      </c>
      <c r="C68">
        <v>0</v>
      </c>
      <c r="D68" s="5"/>
    </row>
    <row r="69" spans="1:4" ht="14.4" x14ac:dyDescent="0.3">
      <c r="A69" t="s">
        <v>97</v>
      </c>
      <c r="B69">
        <v>0</v>
      </c>
      <c r="C69">
        <v>0</v>
      </c>
      <c r="D69" s="5"/>
    </row>
    <row r="70" spans="1:4" ht="14.4" x14ac:dyDescent="0.3">
      <c r="A70" t="s">
        <v>98</v>
      </c>
      <c r="B70">
        <v>0</v>
      </c>
      <c r="C70">
        <v>0</v>
      </c>
      <c r="D70" s="5"/>
    </row>
    <row r="71" spans="1:4" ht="14.4" x14ac:dyDescent="0.3">
      <c r="A71" t="s">
        <v>78</v>
      </c>
      <c r="B71">
        <v>0</v>
      </c>
      <c r="C71">
        <v>40</v>
      </c>
      <c r="D71" s="5"/>
    </row>
    <row r="72" spans="1:4" ht="14.4" x14ac:dyDescent="0.3">
      <c r="A72" t="s">
        <v>99</v>
      </c>
      <c r="B72">
        <v>0</v>
      </c>
      <c r="C72">
        <v>0</v>
      </c>
      <c r="D72" s="5"/>
    </row>
    <row r="73" spans="1:4" ht="14.4" x14ac:dyDescent="0.3">
      <c r="A73" t="s">
        <v>100</v>
      </c>
      <c r="B73">
        <v>0</v>
      </c>
      <c r="C73">
        <v>0</v>
      </c>
      <c r="D73" s="5"/>
    </row>
    <row r="74" spans="1:4" ht="14.4" x14ac:dyDescent="0.3">
      <c r="A74" t="s">
        <v>112</v>
      </c>
      <c r="B74">
        <v>0.55000000000000004</v>
      </c>
      <c r="C74">
        <v>270</v>
      </c>
      <c r="D74" s="5"/>
    </row>
    <row r="75" spans="1:4" ht="27.6" x14ac:dyDescent="0.25">
      <c r="A75" s="25" t="s">
        <v>76</v>
      </c>
      <c r="B75" s="24">
        <v>0</v>
      </c>
      <c r="C75" s="24">
        <v>0</v>
      </c>
    </row>
    <row r="76" spans="1:4" x14ac:dyDescent="0.25">
      <c r="A76" s="24" t="s">
        <v>77</v>
      </c>
      <c r="B76" s="24">
        <v>2.8</v>
      </c>
      <c r="C76" s="24">
        <v>860</v>
      </c>
    </row>
    <row r="77" spans="1:4" ht="69" x14ac:dyDescent="0.25">
      <c r="A77" s="25" t="s">
        <v>79</v>
      </c>
      <c r="B77" s="25" t="s">
        <v>88</v>
      </c>
      <c r="C77" s="26" t="s">
        <v>87</v>
      </c>
    </row>
    <row r="78" spans="1:4" ht="55.2" x14ac:dyDescent="0.25">
      <c r="A78" s="25" t="s">
        <v>80</v>
      </c>
      <c r="B78" s="24">
        <v>0</v>
      </c>
      <c r="C78" s="24">
        <v>20</v>
      </c>
    </row>
    <row r="79" spans="1:4" ht="27.6" x14ac:dyDescent="0.25">
      <c r="A79" s="25" t="s">
        <v>81</v>
      </c>
      <c r="B79" s="24"/>
      <c r="C79" s="24">
        <v>300</v>
      </c>
    </row>
    <row r="80" spans="1:4" ht="27.6" x14ac:dyDescent="0.25">
      <c r="A80" s="25" t="s">
        <v>82</v>
      </c>
      <c r="B80" s="24"/>
      <c r="C80" s="24">
        <v>180</v>
      </c>
    </row>
    <row r="81" spans="1:3" ht="27.6" x14ac:dyDescent="0.25">
      <c r="A81" s="25" t="s">
        <v>83</v>
      </c>
      <c r="B81" s="24"/>
      <c r="C81" s="24">
        <v>40</v>
      </c>
    </row>
    <row r="82" spans="1:3" ht="28.5" customHeight="1" x14ac:dyDescent="0.25">
      <c r="A82" s="25" t="s">
        <v>84</v>
      </c>
      <c r="B82" s="24"/>
      <c r="C82" s="24">
        <v>400</v>
      </c>
    </row>
    <row r="83" spans="1:3" ht="31.5" customHeight="1" x14ac:dyDescent="0.25">
      <c r="A83" s="25" t="s">
        <v>85</v>
      </c>
      <c r="B83" s="24"/>
      <c r="C83" s="24">
        <v>300</v>
      </c>
    </row>
    <row r="84" spans="1:3" ht="27.6" x14ac:dyDescent="0.25">
      <c r="A84" s="25" t="s">
        <v>86</v>
      </c>
      <c r="B84" s="24"/>
      <c r="C84" s="24">
        <v>60</v>
      </c>
    </row>
  </sheetData>
  <sheetProtection algorithmName="SHA-512" hashValue="nce6y8K3c+O4SP9i0CLxQHpvXvRQ44bnxX3QNCJQpUpEITGDEHIqGanbH4Va6c2piySgBrdsCdO+C0n4a4/zdg==" saltValue="K5xOpq110LrKenkLTBFzPw==" spinCount="100000" sheet="1" objects="1" scenarios="1"/>
  <mergeCells count="2">
    <mergeCell ref="B3:C3"/>
    <mergeCell ref="A50:C50"/>
  </mergeCells>
  <pageMargins left="0.25" right="0.25"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6</vt:i4>
      </vt:variant>
    </vt:vector>
  </HeadingPairs>
  <TitlesOfParts>
    <vt:vector size="10" baseType="lpstr">
      <vt:lpstr>Titelblatt</vt:lpstr>
      <vt:lpstr>WG</vt:lpstr>
      <vt:lpstr>NWG</vt:lpstr>
      <vt:lpstr>Hintergunddateien</vt:lpstr>
      <vt:lpstr>NWG!Druckbereich</vt:lpstr>
      <vt:lpstr>WG!Druckbereich</vt:lpstr>
      <vt:lpstr>Hintergunddateien!Print_Area</vt:lpstr>
      <vt:lpstr>NWG!Print_Area</vt:lpstr>
      <vt:lpstr>Titelblatt!Print_Area</vt:lpstr>
      <vt:lpstr>WG!Print_Area</vt:lpstr>
    </vt:vector>
  </TitlesOfParts>
  <Company>Landeshauptstadt Stuttgart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Schill, Johannes</dc:creator>
  <cp:lastModifiedBy>Huster, Friedrich</cp:lastModifiedBy>
  <cp:lastPrinted>2021-03-03T14:30:10Z</cp:lastPrinted>
  <dcterms:created xsi:type="dcterms:W3CDTF">2019-09-16T10:41:01Z</dcterms:created>
  <dcterms:modified xsi:type="dcterms:W3CDTF">2022-01-12T12:26:44Z</dcterms:modified>
</cp:coreProperties>
</file>